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 showInkAnnotation="0"/>
  <mc:AlternateContent xmlns:mc="http://schemas.openxmlformats.org/markup-compatibility/2006">
    <mc:Choice Requires="x15">
      <x15ac:absPath xmlns:x15ac="http://schemas.microsoft.com/office/spreadsheetml/2010/11/ac" url="C:\Users\Administrator\Desktop\FISMA2\Final Document for Class\Template FISMA\Assignement Templates and Instructions\FedRamp\Sky Solutions SRTM\Sky Solutions SRTM\"/>
    </mc:Choice>
  </mc:AlternateContent>
  <xr:revisionPtr revIDLastSave="0" documentId="13_ncr:1_{8BD1A81E-905E-4D5A-A584-9048FE5912B9}" xr6:coauthVersionLast="28" xr6:coauthVersionMax="28" xr10:uidLastSave="{00000000-0000-0000-0000-000000000000}"/>
  <bookViews>
    <workbookView xWindow="0" yWindow="0" windowWidth="15300" windowHeight="6780" tabRatio="708" activeTab="5" xr2:uid="{00000000-000D-0000-FFFF-FFFF00000000}"/>
  </bookViews>
  <sheets>
    <sheet name="System" sheetId="2" r:id="rId1"/>
    <sheet name="CtrlSummary" sheetId="3" r:id="rId2"/>
    <sheet name="AC" sheetId="1" r:id="rId3"/>
    <sheet name="IA" sheetId="9" r:id="rId4"/>
    <sheet name="IR" sheetId="10" r:id="rId5"/>
    <sheet name="SI" sheetId="19" r:id="rId6"/>
  </sheets>
  <definedNames>
    <definedName name="_xlnm._FilterDatabase" localSheetId="2" hidden="1">AC!$A$1:$U$1</definedName>
    <definedName name="_xlnm._FilterDatabase" localSheetId="1" hidden="1">CtrlSummary!$A$1:$I$10</definedName>
    <definedName name="_xlnm._FilterDatabase" localSheetId="3" hidden="1">IA!$A$1:$U$1</definedName>
    <definedName name="_xlnm._FilterDatabase" localSheetId="4" hidden="1">IR!$A$1:$U$1</definedName>
    <definedName name="_xlnm._FilterDatabase" localSheetId="5" hidden="1">SI!$A$1:$U$1</definedName>
    <definedName name="_xlnm._FilterDatabase" localSheetId="0" hidden="1">System!#REF!</definedName>
    <definedName name="Low" localSheetId="1">CtrlSummary!#REF!</definedName>
    <definedName name="Low" localSheetId="3">#REF!</definedName>
    <definedName name="Low" localSheetId="4">#REF!</definedName>
    <definedName name="Low" localSheetId="5">#REF!</definedName>
    <definedName name="Low">#REF!</definedName>
    <definedName name="_xlnm.Print_Area" localSheetId="2">AC!$C$1:$H$1</definedName>
    <definedName name="_xlnm.Print_Area" localSheetId="3">IA!$C$1:$H$1</definedName>
    <definedName name="_xlnm.Print_Area" localSheetId="4">IR!$C$1:$H$1</definedName>
    <definedName name="_xlnm.Print_Area" localSheetId="5">SI!$C$1:$H$1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3" l="1"/>
  <c r="G7" i="3"/>
  <c r="G5" i="3"/>
  <c r="G3" i="3"/>
  <c r="N2" i="9"/>
  <c r="D10" i="3"/>
  <c r="N2" i="19"/>
  <c r="N3" i="19"/>
  <c r="N2" i="10"/>
  <c r="N3" i="10"/>
  <c r="F7" i="3" s="1"/>
  <c r="E37" i="2" s="1"/>
  <c r="N4" i="10"/>
  <c r="N2" i="1"/>
  <c r="N3" i="1"/>
  <c r="N4" i="1"/>
  <c r="C7" i="2"/>
  <c r="E10" i="3"/>
  <c r="E7" i="3"/>
  <c r="E5" i="3"/>
  <c r="E3" i="3"/>
  <c r="F5" i="3"/>
  <c r="F10" i="3"/>
  <c r="H10" i="3"/>
  <c r="I10" i="3"/>
  <c r="D7" i="3"/>
  <c r="H7" i="3"/>
  <c r="I7" i="3"/>
  <c r="D5" i="3"/>
  <c r="H5" i="3"/>
  <c r="I5" i="3"/>
  <c r="D3" i="3"/>
  <c r="F3" i="3"/>
  <c r="B35" i="2" s="1"/>
  <c r="H3" i="3"/>
  <c r="I3" i="3"/>
  <c r="E41" i="2"/>
  <c r="E43" i="2"/>
  <c r="E42" i="2"/>
  <c r="E31" i="2"/>
  <c r="E33" i="2"/>
  <c r="E32" i="2"/>
  <c r="B43" i="2"/>
  <c r="B41" i="2"/>
  <c r="B42" i="2"/>
  <c r="B33" i="2"/>
  <c r="B32" i="2"/>
  <c r="B31" i="2"/>
  <c r="E46" i="2"/>
  <c r="E45" i="2"/>
  <c r="E47" i="2"/>
  <c r="B17" i="2" l="1"/>
  <c r="B18" i="2"/>
  <c r="B37" i="2"/>
  <c r="B36" i="2"/>
  <c r="E35" i="2"/>
  <c r="E36" i="2"/>
  <c r="B46" i="2"/>
  <c r="C11" i="2"/>
  <c r="B45" i="2"/>
  <c r="C9" i="2"/>
  <c r="C10" i="2"/>
  <c r="C12" i="2"/>
  <c r="C17" i="2"/>
  <c r="C19" i="2" s="1"/>
  <c r="B26" i="2"/>
  <c r="C26" i="2" s="1"/>
  <c r="B24" i="2"/>
  <c r="C24" i="2" s="1"/>
  <c r="B25" i="2"/>
  <c r="C25" i="2" s="1"/>
  <c r="B47" i="2"/>
  <c r="C8" i="2"/>
  <c r="C18" i="2"/>
  <c r="B19" i="2" l="1"/>
  <c r="C13" i="2"/>
</calcChain>
</file>

<file path=xl/sharedStrings.xml><?xml version="1.0" encoding="utf-8"?>
<sst xmlns="http://schemas.openxmlformats.org/spreadsheetml/2006/main" count="226" uniqueCount="92">
  <si>
    <t>Assessment Procedure</t>
  </si>
  <si>
    <t>Assessment Objective</t>
  </si>
  <si>
    <t>Observations and Evidence</t>
  </si>
  <si>
    <t>Implementation
Status</t>
  </si>
  <si>
    <t>Recommendation for Mitigation</t>
  </si>
  <si>
    <t>Assessor POC</t>
  </si>
  <si>
    <t>Partially Implemented</t>
  </si>
  <si>
    <t>Other than Satisfied</t>
  </si>
  <si>
    <t>Low</t>
  </si>
  <si>
    <t>Examine</t>
  </si>
  <si>
    <t>Interview</t>
  </si>
  <si>
    <t>Test</t>
  </si>
  <si>
    <t>Assessment Result</t>
  </si>
  <si>
    <t>Likelihood Level</t>
  </si>
  <si>
    <t>Impact Level</t>
  </si>
  <si>
    <t>Risk Exposure Level</t>
  </si>
  <si>
    <t>Risk Statement</t>
  </si>
  <si>
    <t>Identified Risk</t>
  </si>
  <si>
    <t>Prior Risk Exposure Level</t>
  </si>
  <si>
    <t>Prior Assessment Result</t>
  </si>
  <si>
    <t>System Name</t>
  </si>
  <si>
    <t>CSP Name</t>
  </si>
  <si>
    <t>Implementation Status</t>
  </si>
  <si>
    <t>Access Control (AC)</t>
  </si>
  <si>
    <t>AC-11</t>
  </si>
  <si>
    <t>Session Lock</t>
  </si>
  <si>
    <t>Identification and Authentication (IA)</t>
  </si>
  <si>
    <t>Identification and Authentication (Organizational Users) | Network Access to Privileged Accounts</t>
  </si>
  <si>
    <t>Incident Response (IR)</t>
  </si>
  <si>
    <t>IR-2</t>
  </si>
  <si>
    <t>Incident Response Training</t>
  </si>
  <si>
    <t>Planning (PL)</t>
  </si>
  <si>
    <t>System and Information Integrity (SI)</t>
  </si>
  <si>
    <t>SI-16</t>
  </si>
  <si>
    <t>Memory Protection</t>
  </si>
  <si>
    <t>Total Controls</t>
  </si>
  <si>
    <t>Implemented</t>
  </si>
  <si>
    <t>Planned</t>
  </si>
  <si>
    <t>Alternative Implementation</t>
  </si>
  <si>
    <t>Not Applicable</t>
  </si>
  <si>
    <t>Satisfied</t>
  </si>
  <si>
    <t>Percent Satisfied</t>
  </si>
  <si>
    <t>Count</t>
  </si>
  <si>
    <t>Percentage</t>
  </si>
  <si>
    <t>Control Name</t>
  </si>
  <si>
    <t>Categorization Level</t>
  </si>
  <si>
    <t>Access Control Summary</t>
  </si>
  <si>
    <t>Combined Summary</t>
  </si>
  <si>
    <t>Identification and Authentication Summary</t>
  </si>
  <si>
    <t>System and Information Integrity Summary</t>
  </si>
  <si>
    <t>Assessment Results (Current)</t>
  </si>
  <si>
    <t>Assessment Results (Prior)</t>
  </si>
  <si>
    <t>Incident Response Summary</t>
  </si>
  <si>
    <t>Control ID</t>
  </si>
  <si>
    <t>High</t>
  </si>
  <si>
    <t>Moderate</t>
  </si>
  <si>
    <t>AC</t>
  </si>
  <si>
    <t>Total</t>
  </si>
  <si>
    <t>Control Family</t>
  </si>
  <si>
    <t>IA</t>
  </si>
  <si>
    <t>IR</t>
  </si>
  <si>
    <t>SI</t>
  </si>
  <si>
    <t>IA-2 (1)</t>
  </si>
  <si>
    <t>AC-11.b</t>
  </si>
  <si>
    <t>IR-2.b</t>
  </si>
  <si>
    <t>Automated mechanisms supporting and/or implementing multifactor authentication capability</t>
  </si>
  <si>
    <t>SI-16.1</t>
  </si>
  <si>
    <t>SI-16.2</t>
  </si>
  <si>
    <t>Automated mechanisms supporting and/or implementing safeguards to protect information system memory from unauthorized code execution</t>
  </si>
  <si>
    <t>System and information integrity policy; procedures addressing memory protection for the information system; information system design documentation; information system configuration settings and associated documentation; list of security safeguards protecting information system memory from unauthorized code execution; information system audit records; other relevant documents or records</t>
  </si>
  <si>
    <t>Organizational personnel with responsibility for memory protection; organizational personnel with information security responsibilities; system/network administrators; system developer</t>
  </si>
  <si>
    <t>Determine if the organization:
 - defines security safeguards to be implemented to protect information system memory from unauthorized code execution</t>
  </si>
  <si>
    <t>Determine if the information system:
 - implements organization-defined security safeguards to protect its memory from unauthorized code execution</t>
  </si>
  <si>
    <t>AC-11.a.1</t>
  </si>
  <si>
    <t>Access control policy; procedures addressing session lock; procedures addressing identification and authentication; information system design documentation; information system configuration settings and associated documentation; security plan; other relevant documents or records</t>
  </si>
  <si>
    <t>AC-11.a.2</t>
  </si>
  <si>
    <t>Determine if the organization:
 - defines the time period of user inactivity after which the information system initiates a session lock</t>
  </si>
  <si>
    <t>Determine if the information system:
 - prevents further access to the system by initiating a session lock after organization-defined time period of user inactivity or upon receiving a request from a user</t>
  </si>
  <si>
    <t>Determine if the information system:
 - retains the session lock until the user reestablishes access using established identification and authentication procedures</t>
  </si>
  <si>
    <t>Identification and authentication policy; procedures addressing user identification and authentication; information system design documentation; information system configuration settings and associated documentation; information system audit records; list of information system accounts; other relevant documents or records</t>
  </si>
  <si>
    <t>IA-2(1).1</t>
  </si>
  <si>
    <t>Organizational personnel with information system operations responsibilities; organizational personnel with account management responsibilities; organizational personnel with information security responsibilities; system/network administrators; system developers</t>
  </si>
  <si>
    <t>IR-2.a.1</t>
  </si>
  <si>
    <t>Determine if the organization:
 - defines a time period within which incident response training is to be provided to information system users assuming an incident response role or responsibility</t>
  </si>
  <si>
    <t>Incident response policy; procedures addressing incident response training; incident response training curriculum; incident response training materials; security plan; incident response plan; security plan; incident response training records; other relevant documents or records</t>
  </si>
  <si>
    <t>IR-2.a.2</t>
  </si>
  <si>
    <t>Determine if the organization:
 - provides incident response training to information system users consistent with assigned roles and responsibilities within the organization-defined time period of assuming an incident response role or responsibility</t>
  </si>
  <si>
    <t>Organizational personnel with incident response training and operational responsibilities; organizational personnel with information security responsibilities</t>
  </si>
  <si>
    <t>Determine if the organization:
 - provides incident response training to information system users consistent with assigned roles and responsibilities when required by information system changes</t>
  </si>
  <si>
    <t>Determine if the information system:
 - implements multifactor authentication for network access to privileged accounts</t>
  </si>
  <si>
    <t>SSP Imp. Statement Differential</t>
  </si>
  <si>
    <t>SSP Implementation Statement Differential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</si>
</sst>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sz val="11"/>
      <color indexed="8"/>
      <name val="Arial"/>
      <family val="2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  <scheme val="minor"/>
    </font>
    <font>
      <sz val="11"/>
      <color indexed="8"/>
      <name val="Garamond"/>
      <family val="2"/>
    </font>
    <font>
      <sz val="1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3" fillId="0" borderId="0"/>
    <xf numFmtId="0" fontId="13" fillId="0" borderId="0"/>
    <xf numFmtId="0" fontId="1" fillId="8" borderId="0" applyNumberFormat="0" applyBorder="0" applyAlignment="0" applyProtection="0"/>
    <xf numFmtId="0" fontId="1" fillId="0" borderId="0"/>
  </cellStyleXfs>
  <cellXfs count="97">
    <xf numFmtId="0" fontId="0" fillId="0" borderId="0" xfId="0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8" fillId="5" borderId="1" xfId="0" applyFont="1" applyFill="1" applyBorder="1" applyAlignment="1">
      <alignment horizontal="centerContinuous" vertical="top" wrapText="1"/>
    </xf>
    <xf numFmtId="0" fontId="8" fillId="5" borderId="5" xfId="0" applyFont="1" applyFill="1" applyBorder="1" applyAlignment="1">
      <alignment horizontal="centerContinuous" vertical="top" wrapText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 indent="1"/>
    </xf>
    <xf numFmtId="0" fontId="8" fillId="5" borderId="1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11" fillId="7" borderId="1" xfId="0" applyFont="1" applyFill="1" applyBorder="1" applyAlignment="1">
      <alignment horizontal="center" vertical="center" wrapText="1"/>
    </xf>
    <xf numFmtId="0" fontId="11" fillId="7" borderId="4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0" fontId="11" fillId="7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left" vertical="top" wrapText="1"/>
    </xf>
    <xf numFmtId="0" fontId="3" fillId="3" borderId="1" xfId="0" applyFont="1" applyFill="1" applyBorder="1" applyAlignment="1" applyProtection="1">
      <alignment vertical="top" wrapText="1"/>
    </xf>
    <xf numFmtId="0" fontId="11" fillId="7" borderId="1" xfId="0" applyFont="1" applyFill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 applyProtection="1">
      <alignment horizontal="center" vertical="top" wrapText="1"/>
      <protection hidden="1"/>
    </xf>
    <xf numFmtId="0" fontId="9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8" fillId="5" borderId="1" xfId="0" applyFont="1" applyFill="1" applyBorder="1" applyAlignment="1">
      <alignment vertical="top" wrapText="1"/>
    </xf>
    <xf numFmtId="0" fontId="8" fillId="5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Fill="1" applyBorder="1" applyAlignment="1" applyProtection="1">
      <alignment vertical="top" wrapText="1"/>
      <protection locked="0"/>
    </xf>
    <xf numFmtId="0" fontId="3" fillId="0" borderId="0" xfId="0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center" vertical="top" wrapText="1"/>
      <protection locked="0"/>
    </xf>
    <xf numFmtId="0" fontId="3" fillId="0" borderId="0" xfId="0" applyFont="1" applyFill="1" applyBorder="1" applyAlignment="1" applyProtection="1">
      <alignment horizontal="center" vertical="top" wrapText="1"/>
      <protection hidden="1"/>
    </xf>
    <xf numFmtId="0" fontId="5" fillId="0" borderId="0" xfId="0" applyFont="1" applyFill="1" applyBorder="1" applyAlignment="1" applyProtection="1">
      <alignment vertical="top" wrapText="1"/>
      <protection locked="0"/>
    </xf>
    <xf numFmtId="0" fontId="5" fillId="0" borderId="0" xfId="0" applyFont="1" applyFill="1" applyBorder="1" applyAlignment="1" applyProtection="1">
      <alignment vertical="top" wrapText="1"/>
    </xf>
    <xf numFmtId="0" fontId="5" fillId="0" borderId="0" xfId="0" applyFont="1" applyFill="1" applyBorder="1" applyAlignment="1" applyProtection="1">
      <alignment horizontal="center" vertical="top" wrapText="1"/>
      <protection locked="0"/>
    </xf>
    <xf numFmtId="0" fontId="5" fillId="0" borderId="0" xfId="0" applyFont="1" applyFill="1" applyBorder="1" applyAlignment="1" applyProtection="1">
      <alignment horizontal="center" vertical="top" wrapText="1"/>
      <protection hidden="1"/>
    </xf>
    <xf numFmtId="0" fontId="0" fillId="0" borderId="0" xfId="0" applyFill="1" applyBorder="1" applyProtection="1"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vertical="top" wrapText="1"/>
      <protection locked="0"/>
    </xf>
    <xf numFmtId="0" fontId="3" fillId="4" borderId="1" xfId="0" applyFont="1" applyFill="1" applyBorder="1" applyAlignment="1" applyProtection="1">
      <alignment vertical="top" wrapText="1"/>
      <protection locked="0"/>
    </xf>
    <xf numFmtId="0" fontId="3" fillId="0" borderId="1" xfId="0" applyFont="1" applyFill="1" applyBorder="1" applyAlignment="1" applyProtection="1">
      <alignment horizontal="center" vertical="top" wrapText="1"/>
      <protection hidden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 applyProtection="1">
      <alignment vertical="top" wrapText="1"/>
      <protection locked="0"/>
    </xf>
    <xf numFmtId="0" fontId="5" fillId="0" borderId="1" xfId="0" applyFont="1" applyFill="1" applyBorder="1" applyAlignment="1" applyProtection="1">
      <alignment horizontal="center" vertical="top" wrapText="1"/>
      <protection locked="0"/>
    </xf>
    <xf numFmtId="0" fontId="7" fillId="3" borderId="1" xfId="0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vertical="top" wrapText="1"/>
      <protection locked="0"/>
    </xf>
    <xf numFmtId="0" fontId="3" fillId="0" borderId="0" xfId="0" applyFont="1" applyFill="1" applyBorder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 applyProtection="1">
      <alignment horizontal="left" vertical="top" wrapText="1"/>
      <protection locked="0"/>
    </xf>
    <xf numFmtId="0" fontId="3" fillId="0" borderId="1" xfId="0" applyFont="1" applyFill="1" applyBorder="1" applyAlignment="1" applyProtection="1">
      <alignment horizontal="center" vertical="top" wrapText="1"/>
      <protection locked="0"/>
    </xf>
    <xf numFmtId="0" fontId="3" fillId="0" borderId="1" xfId="0" applyFont="1" applyFill="1" applyBorder="1" applyAlignment="1" applyProtection="1">
      <alignment vertical="top" wrapText="1"/>
      <protection locked="0"/>
    </xf>
    <xf numFmtId="0" fontId="7" fillId="0" borderId="1" xfId="3" applyFont="1" applyFill="1" applyBorder="1" applyAlignment="1">
      <alignment horizontal="left" vertical="top" wrapText="1"/>
    </xf>
    <xf numFmtId="0" fontId="7" fillId="4" borderId="1" xfId="3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top" wrapText="1"/>
    </xf>
    <xf numFmtId="0" fontId="6" fillId="0" borderId="2" xfId="0" applyFont="1" applyBorder="1" applyAlignment="1" applyProtection="1">
      <alignment horizontal="right" wrapText="1"/>
    </xf>
    <xf numFmtId="0" fontId="7" fillId="0" borderId="0" xfId="0" applyFont="1" applyAlignment="1" applyProtection="1">
      <alignment wrapText="1"/>
    </xf>
    <xf numFmtId="0" fontId="6" fillId="0" borderId="3" xfId="0" applyFont="1" applyBorder="1" applyAlignment="1" applyProtection="1">
      <alignment horizontal="right" wrapText="1"/>
    </xf>
    <xf numFmtId="0" fontId="6" fillId="0" borderId="4" xfId="0" applyFont="1" applyBorder="1" applyAlignment="1" applyProtection="1">
      <alignment horizontal="right" wrapText="1"/>
    </xf>
    <xf numFmtId="0" fontId="7" fillId="0" borderId="8" xfId="0" applyFont="1" applyBorder="1" applyAlignment="1" applyProtection="1">
      <alignment wrapText="1"/>
    </xf>
    <xf numFmtId="0" fontId="7" fillId="0" borderId="0" xfId="0" applyFont="1" applyBorder="1" applyAlignment="1" applyProtection="1">
      <alignment wrapText="1"/>
    </xf>
    <xf numFmtId="0" fontId="7" fillId="0" borderId="9" xfId="0" applyFont="1" applyBorder="1" applyAlignment="1" applyProtection="1">
      <alignment wrapText="1"/>
    </xf>
    <xf numFmtId="0" fontId="7" fillId="6" borderId="12" xfId="0" applyFont="1" applyFill="1" applyBorder="1" applyAlignment="1" applyProtection="1">
      <alignment wrapText="1"/>
    </xf>
    <xf numFmtId="3" fontId="7" fillId="6" borderId="6" xfId="0" applyNumberFormat="1" applyFont="1" applyFill="1" applyBorder="1" applyAlignment="1" applyProtection="1">
      <alignment wrapText="1"/>
    </xf>
    <xf numFmtId="0" fontId="7" fillId="0" borderId="0" xfId="0" applyFont="1" applyFill="1" applyBorder="1" applyAlignment="1" applyProtection="1">
      <alignment wrapText="1"/>
    </xf>
    <xf numFmtId="10" fontId="7" fillId="0" borderId="0" xfId="0" applyNumberFormat="1" applyFont="1" applyFill="1" applyBorder="1" applyAlignment="1" applyProtection="1">
      <alignment wrapText="1"/>
    </xf>
    <xf numFmtId="0" fontId="7" fillId="7" borderId="5" xfId="0" applyFont="1" applyFill="1" applyBorder="1" applyAlignment="1" applyProtection="1">
      <alignment horizontal="center" wrapText="1"/>
    </xf>
    <xf numFmtId="0" fontId="7" fillId="7" borderId="12" xfId="0" applyFont="1" applyFill="1" applyBorder="1" applyAlignment="1" applyProtection="1">
      <alignment horizontal="center" wrapText="1"/>
    </xf>
    <xf numFmtId="0" fontId="7" fillId="7" borderId="6" xfId="0" applyFont="1" applyFill="1" applyBorder="1" applyAlignment="1" applyProtection="1">
      <alignment horizontal="center" wrapText="1"/>
    </xf>
    <xf numFmtId="10" fontId="7" fillId="0" borderId="9" xfId="0" applyNumberFormat="1" applyFont="1" applyBorder="1" applyAlignment="1" applyProtection="1">
      <alignment wrapText="1"/>
    </xf>
    <xf numFmtId="0" fontId="7" fillId="0" borderId="10" xfId="0" applyFont="1" applyBorder="1" applyAlignment="1" applyProtection="1">
      <alignment wrapText="1"/>
    </xf>
    <xf numFmtId="0" fontId="7" fillId="0" borderId="11" xfId="0" applyFont="1" applyBorder="1" applyAlignment="1" applyProtection="1">
      <alignment wrapText="1"/>
    </xf>
    <xf numFmtId="10" fontId="7" fillId="0" borderId="7" xfId="0" applyNumberFormat="1" applyFont="1" applyBorder="1" applyAlignment="1" applyProtection="1">
      <alignment wrapText="1"/>
    </xf>
    <xf numFmtId="0" fontId="7" fillId="0" borderId="7" xfId="0" applyFont="1" applyBorder="1" applyAlignment="1" applyProtection="1">
      <alignment wrapText="1"/>
    </xf>
    <xf numFmtId="0" fontId="7" fillId="7" borderId="1" xfId="0" applyFont="1" applyFill="1" applyBorder="1" applyAlignment="1" applyProtection="1">
      <alignment wrapText="1"/>
    </xf>
    <xf numFmtId="0" fontId="6" fillId="6" borderId="5" xfId="0" applyFont="1" applyFill="1" applyBorder="1" applyAlignment="1" applyProtection="1">
      <alignment wrapText="1"/>
    </xf>
    <xf numFmtId="10" fontId="6" fillId="6" borderId="12" xfId="0" applyNumberFormat="1" applyFont="1" applyFill="1" applyBorder="1" applyAlignment="1" applyProtection="1">
      <alignment wrapText="1"/>
    </xf>
    <xf numFmtId="10" fontId="6" fillId="6" borderId="6" xfId="0" applyNumberFormat="1" applyFont="1" applyFill="1" applyBorder="1" applyAlignment="1" applyProtection="1">
      <alignment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 applyProtection="1">
      <alignment vertical="top" wrapText="1"/>
      <protection locked="0"/>
    </xf>
    <xf numFmtId="0" fontId="3" fillId="0" borderId="0" xfId="0" applyFont="1" applyFill="1" applyBorder="1" applyProtection="1">
      <protection locked="0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3" borderId="1" xfId="0" applyFont="1" applyFill="1" applyBorder="1" applyAlignment="1" applyProtection="1">
      <alignment horizontal="center" vertical="top" wrapText="1"/>
    </xf>
    <xf numFmtId="0" fontId="6" fillId="4" borderId="5" xfId="0" applyFont="1" applyFill="1" applyBorder="1" applyAlignment="1" applyProtection="1">
      <alignment horizontal="center" vertical="center" wrapText="1"/>
    </xf>
    <xf numFmtId="0" fontId="6" fillId="4" borderId="12" xfId="0" applyFont="1" applyFill="1" applyBorder="1" applyAlignment="1" applyProtection="1">
      <alignment horizontal="center" vertical="center" wrapText="1"/>
    </xf>
    <xf numFmtId="0" fontId="6" fillId="4" borderId="6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vertical="top" wrapText="1"/>
      <protection locked="0"/>
    </xf>
    <xf numFmtId="0" fontId="3" fillId="3" borderId="3" xfId="0" applyFont="1" applyFill="1" applyBorder="1" applyAlignment="1" applyProtection="1">
      <alignment vertical="top" wrapText="1"/>
      <protection locked="0"/>
    </xf>
    <xf numFmtId="0" fontId="3" fillId="3" borderId="4" xfId="0" applyFont="1" applyFill="1" applyBorder="1" applyAlignment="1" applyProtection="1">
      <alignment vertical="top" wrapText="1"/>
      <protection locked="0"/>
    </xf>
    <xf numFmtId="0" fontId="3" fillId="0" borderId="2" xfId="0" applyFont="1" applyFill="1" applyBorder="1" applyAlignment="1" applyProtection="1">
      <alignment horizontal="center" vertical="top" wrapText="1"/>
      <protection locked="0"/>
    </xf>
    <xf numFmtId="0" fontId="3" fillId="0" borderId="3" xfId="0" applyFont="1" applyFill="1" applyBorder="1" applyAlignment="1" applyProtection="1">
      <alignment horizontal="center" vertical="top" wrapText="1"/>
      <protection locked="0"/>
    </xf>
    <xf numFmtId="0" fontId="3" fillId="0" borderId="4" xfId="0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>
      <alignment vertical="top" wrapText="1"/>
    </xf>
  </cellXfs>
  <cellStyles count="6">
    <cellStyle name="40% - Accent3 2" xfId="4" xr:uid="{00000000-0005-0000-0000-000000000000}"/>
    <cellStyle name="Normal" xfId="0" builtinId="0" customBuiltin="1"/>
    <cellStyle name="Normal 2" xfId="3" xr:uid="{00000000-0005-0000-0000-000002000000}"/>
    <cellStyle name="Normal 3" xfId="1" xr:uid="{00000000-0005-0000-0000-000003000000}"/>
    <cellStyle name="Normal 4" xfId="2" xr:uid="{00000000-0005-0000-0000-000004000000}"/>
    <cellStyle name="Normal 5" xfId="5" xr:uid="{00000000-0005-0000-0000-000005000000}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6F190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externalLinkPath" Target="file:///N:\Users\JamesTRuffin\AppData\Local\Microsoft\Windows\Temporary%20Internet%20Files\Low\Content.IE5\6Z0K8KXW\Prototype_090612%5b1%5d.xls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E122"/>
  <sheetViews>
    <sheetView topLeftCell="A16" zoomScale="80" zoomScaleNormal="80" workbookViewId="0">
      <selection activeCell="G25" sqref="G25"/>
    </sheetView>
  </sheetViews>
  <sheetFormatPr defaultColWidth="9.140625" defaultRowHeight="12.75" x14ac:dyDescent="0.2"/>
  <cols>
    <col min="1" max="1" width="26.85546875" style="58" customWidth="1"/>
    <col min="2" max="2" width="17.5703125" style="58" customWidth="1"/>
    <col min="3" max="3" width="13.28515625" style="58" customWidth="1"/>
    <col min="4" max="4" width="27" style="58" customWidth="1"/>
    <col min="5" max="5" width="17.5703125" style="58" customWidth="1"/>
    <col min="6" max="6" width="13.28515625" style="58" customWidth="1"/>
    <col min="7" max="7" width="26.85546875" style="58" customWidth="1"/>
    <col min="8" max="8" width="17.5703125" style="58" customWidth="1"/>
    <col min="9" max="9" width="8.85546875" style="58" customWidth="1"/>
    <col min="10" max="16384" width="9.140625" style="58"/>
  </cols>
  <sheetData>
    <row r="1" spans="1:3" x14ac:dyDescent="0.2">
      <c r="A1" s="57" t="s">
        <v>20</v>
      </c>
      <c r="B1" s="76"/>
    </row>
    <row r="2" spans="1:3" x14ac:dyDescent="0.2">
      <c r="A2" s="59" t="s">
        <v>21</v>
      </c>
      <c r="B2" s="76"/>
    </row>
    <row r="3" spans="1:3" x14ac:dyDescent="0.2">
      <c r="A3" s="60" t="s">
        <v>45</v>
      </c>
      <c r="B3" s="76" t="s">
        <v>55</v>
      </c>
    </row>
    <row r="6" spans="1:3" ht="14.45" customHeight="1" x14ac:dyDescent="0.2">
      <c r="A6" s="87" t="s">
        <v>22</v>
      </c>
      <c r="B6" s="88"/>
      <c r="C6" s="89"/>
    </row>
    <row r="7" spans="1:3" x14ac:dyDescent="0.2">
      <c r="A7" s="61" t="s">
        <v>35</v>
      </c>
      <c r="B7" s="62"/>
      <c r="C7" s="63">
        <f>COUNTA(CtrlSummary!B2:B9667)</f>
        <v>4</v>
      </c>
    </row>
    <row r="8" spans="1:3" x14ac:dyDescent="0.2">
      <c r="A8" s="61" t="s">
        <v>36</v>
      </c>
      <c r="B8" s="62"/>
      <c r="C8" s="63">
        <f>COUNTIFS(CtrlSummary!D:D,A8)</f>
        <v>2</v>
      </c>
    </row>
    <row r="9" spans="1:3" x14ac:dyDescent="0.2">
      <c r="A9" s="61" t="s">
        <v>6</v>
      </c>
      <c r="B9" s="62"/>
      <c r="C9" s="63">
        <f>COUNTIFS(CtrlSummary!D:D,A9)</f>
        <v>0</v>
      </c>
    </row>
    <row r="10" spans="1:3" x14ac:dyDescent="0.2">
      <c r="A10" s="61" t="s">
        <v>37</v>
      </c>
      <c r="B10" s="62"/>
      <c r="C10" s="63">
        <f>COUNTIFS(CtrlSummary!D:D,A10)</f>
        <v>0</v>
      </c>
    </row>
    <row r="11" spans="1:3" x14ac:dyDescent="0.2">
      <c r="A11" s="61" t="s">
        <v>38</v>
      </c>
      <c r="B11" s="62"/>
      <c r="C11" s="63">
        <f>COUNTIFS(CtrlSummary!D:D,A11)</f>
        <v>0</v>
      </c>
    </row>
    <row r="12" spans="1:3" x14ac:dyDescent="0.2">
      <c r="A12" s="61" t="s">
        <v>39</v>
      </c>
      <c r="B12" s="62"/>
      <c r="C12" s="63">
        <f>COUNTIFS(CtrlSummary!D:D,A12)</f>
        <v>0</v>
      </c>
    </row>
    <row r="13" spans="1:3" x14ac:dyDescent="0.2">
      <c r="A13" s="77" t="s">
        <v>57</v>
      </c>
      <c r="B13" s="64"/>
      <c r="C13" s="65">
        <f>SUM(C8:C12)</f>
        <v>2</v>
      </c>
    </row>
    <row r="16" spans="1:3" ht="25.5" x14ac:dyDescent="0.2">
      <c r="A16" s="80" t="s">
        <v>12</v>
      </c>
      <c r="B16" s="80" t="s">
        <v>50</v>
      </c>
      <c r="C16" s="80" t="s">
        <v>51</v>
      </c>
    </row>
    <row r="17" spans="1:5" x14ac:dyDescent="0.2">
      <c r="A17" s="61" t="s">
        <v>40</v>
      </c>
      <c r="B17" s="62">
        <f>COUNTIFS(CtrlSummary!E:E,A17)</f>
        <v>2</v>
      </c>
      <c r="C17" s="63">
        <f>COUNTIFS(CtrlSummary!H:H,A17)</f>
        <v>0</v>
      </c>
    </row>
    <row r="18" spans="1:5" x14ac:dyDescent="0.2">
      <c r="A18" s="61" t="s">
        <v>7</v>
      </c>
      <c r="B18" s="62">
        <f>COUNTIFS(CtrlSummary!E:E,A18)</f>
        <v>0</v>
      </c>
      <c r="C18" s="63">
        <f>COUNTIFS(CtrlSummary!H:H,A18)</f>
        <v>0</v>
      </c>
    </row>
    <row r="19" spans="1:5" x14ac:dyDescent="0.2">
      <c r="A19" s="77" t="s">
        <v>41</v>
      </c>
      <c r="B19" s="78">
        <f>IF(B17=0,0,(B17/SUM(B17:B18)))</f>
        <v>1</v>
      </c>
      <c r="C19" s="79">
        <f>IF(C17=0,0,(C17/SUM(C17:C18)))</f>
        <v>0</v>
      </c>
    </row>
    <row r="20" spans="1:5" x14ac:dyDescent="0.2">
      <c r="A20" s="66"/>
      <c r="B20" s="67"/>
      <c r="C20" s="67"/>
    </row>
    <row r="22" spans="1:5" ht="14.45" customHeight="1" x14ac:dyDescent="0.2">
      <c r="A22" s="87" t="s">
        <v>47</v>
      </c>
      <c r="B22" s="88"/>
      <c r="C22" s="89"/>
    </row>
    <row r="23" spans="1:5" x14ac:dyDescent="0.2">
      <c r="A23" s="68" t="s">
        <v>15</v>
      </c>
      <c r="B23" s="69" t="s">
        <v>42</v>
      </c>
      <c r="C23" s="70" t="s">
        <v>43</v>
      </c>
    </row>
    <row r="24" spans="1:5" x14ac:dyDescent="0.2">
      <c r="A24" s="61" t="s">
        <v>54</v>
      </c>
      <c r="B24" s="62">
        <f>COUNTIFS(CtrlSummary!F:F,A24)</f>
        <v>0</v>
      </c>
      <c r="C24" s="71">
        <f>IF(B24=0,0,(B24/SUM(B24:B26)))</f>
        <v>0</v>
      </c>
    </row>
    <row r="25" spans="1:5" x14ac:dyDescent="0.2">
      <c r="A25" s="61" t="s">
        <v>55</v>
      </c>
      <c r="B25" s="62">
        <f>COUNTIFS(CtrlSummary!F:F,A25)</f>
        <v>0</v>
      </c>
      <c r="C25" s="71">
        <f>IF(B25=0,0,(B25/SUM(B24:B26)))</f>
        <v>0</v>
      </c>
    </row>
    <row r="26" spans="1:5" x14ac:dyDescent="0.2">
      <c r="A26" s="72" t="s">
        <v>8</v>
      </c>
      <c r="B26" s="73">
        <f>COUNTIFS(CtrlSummary!F:F,A26)</f>
        <v>0</v>
      </c>
      <c r="C26" s="74">
        <f>IF(B26=0,0,(B26/SUM(B24:B26)))</f>
        <v>0</v>
      </c>
    </row>
    <row r="27" spans="1:5" x14ac:dyDescent="0.2">
      <c r="C27" s="62"/>
      <c r="D27" s="62"/>
      <c r="E27" s="62"/>
    </row>
    <row r="29" spans="1:5" ht="12.75" customHeight="1" x14ac:dyDescent="0.2">
      <c r="A29" s="87" t="s">
        <v>46</v>
      </c>
      <c r="B29" s="89"/>
      <c r="D29" s="87" t="s">
        <v>52</v>
      </c>
      <c r="E29" s="89"/>
    </row>
    <row r="30" spans="1:5" x14ac:dyDescent="0.2">
      <c r="A30" s="68" t="s">
        <v>90</v>
      </c>
      <c r="B30" s="70" t="s">
        <v>42</v>
      </c>
      <c r="D30" s="68" t="s">
        <v>90</v>
      </c>
      <c r="E30" s="70" t="s">
        <v>42</v>
      </c>
    </row>
    <row r="31" spans="1:5" x14ac:dyDescent="0.2">
      <c r="A31" s="61" t="s">
        <v>54</v>
      </c>
      <c r="B31" s="63">
        <f>COUNTIFS(CtrlSummary!A:A,"AC",CtrlSummary!G:G,A31)</f>
        <v>0</v>
      </c>
      <c r="D31" s="61" t="s">
        <v>54</v>
      </c>
      <c r="E31" s="63">
        <f>COUNTIFS(CtrlSummary!A:A,"IR",CtrlSummary!G:G,D31)</f>
        <v>0</v>
      </c>
    </row>
    <row r="32" spans="1:5" x14ac:dyDescent="0.2">
      <c r="A32" s="61" t="s">
        <v>55</v>
      </c>
      <c r="B32" s="63">
        <f>COUNTIFS(CtrlSummary!A:A,"AC",CtrlSummary!G:G,A32)</f>
        <v>0</v>
      </c>
      <c r="D32" s="61" t="s">
        <v>55</v>
      </c>
      <c r="E32" s="63">
        <f>COUNTIFS(CtrlSummary!A:A,"IR",CtrlSummary!G:G,D32)</f>
        <v>0</v>
      </c>
    </row>
    <row r="33" spans="1:5" x14ac:dyDescent="0.2">
      <c r="A33" s="72" t="s">
        <v>8</v>
      </c>
      <c r="B33" s="75">
        <f>COUNTIFS(CtrlSummary!A:A,"AC",CtrlSummary!G:G,A33)</f>
        <v>0</v>
      </c>
      <c r="D33" s="72" t="s">
        <v>8</v>
      </c>
      <c r="E33" s="63">
        <f>COUNTIFS(CtrlSummary!A:A,"IR",CtrlSummary!G:G,D33)</f>
        <v>0</v>
      </c>
    </row>
    <row r="34" spans="1:5" x14ac:dyDescent="0.2">
      <c r="A34" s="68" t="s">
        <v>15</v>
      </c>
      <c r="B34" s="70" t="s">
        <v>42</v>
      </c>
      <c r="D34" s="68" t="s">
        <v>15</v>
      </c>
      <c r="E34" s="70" t="s">
        <v>42</v>
      </c>
    </row>
    <row r="35" spans="1:5" x14ac:dyDescent="0.2">
      <c r="A35" s="61" t="s">
        <v>54</v>
      </c>
      <c r="B35" s="63">
        <f>COUNTIFS(CtrlSummary!A:A,"AC",CtrlSummary!F:F,A35)</f>
        <v>0</v>
      </c>
      <c r="D35" s="61" t="s">
        <v>54</v>
      </c>
      <c r="E35" s="63">
        <f>COUNTIFS(CtrlSummary!A:A,"IR",CtrlSummary!F:F,D35)</f>
        <v>0</v>
      </c>
    </row>
    <row r="36" spans="1:5" x14ac:dyDescent="0.2">
      <c r="A36" s="61" t="s">
        <v>55</v>
      </c>
      <c r="B36" s="63">
        <f>COUNTIFS(CtrlSummary!A:A,"AC",CtrlSummary!F:F,A36)</f>
        <v>0</v>
      </c>
      <c r="D36" s="61" t="s">
        <v>55</v>
      </c>
      <c r="E36" s="63">
        <f>COUNTIFS(CtrlSummary!A:A,"IR",CtrlSummary!F:F,D36)</f>
        <v>0</v>
      </c>
    </row>
    <row r="37" spans="1:5" x14ac:dyDescent="0.2">
      <c r="A37" s="72" t="s">
        <v>8</v>
      </c>
      <c r="B37" s="75">
        <f>COUNTIFS(CtrlSummary!A:A,"AC",CtrlSummary!F:F,A37)</f>
        <v>0</v>
      </c>
      <c r="D37" s="72" t="s">
        <v>8</v>
      </c>
      <c r="E37" s="75">
        <f>COUNTIFS(CtrlSummary!A:A,"IR",CtrlSummary!F:F,D37)</f>
        <v>0</v>
      </c>
    </row>
    <row r="38" spans="1:5" x14ac:dyDescent="0.2">
      <c r="A38" s="62"/>
      <c r="B38" s="62"/>
      <c r="D38" s="62"/>
      <c r="E38" s="62"/>
    </row>
    <row r="39" spans="1:5" ht="14.45" customHeight="1" x14ac:dyDescent="0.2">
      <c r="A39" s="87" t="s">
        <v>48</v>
      </c>
      <c r="B39" s="89"/>
      <c r="D39" s="87" t="s">
        <v>49</v>
      </c>
      <c r="E39" s="89"/>
    </row>
    <row r="40" spans="1:5" x14ac:dyDescent="0.2">
      <c r="A40" s="68" t="s">
        <v>90</v>
      </c>
      <c r="B40" s="70" t="s">
        <v>42</v>
      </c>
      <c r="D40" s="68" t="s">
        <v>90</v>
      </c>
      <c r="E40" s="70" t="s">
        <v>42</v>
      </c>
    </row>
    <row r="41" spans="1:5" x14ac:dyDescent="0.2">
      <c r="A41" s="61" t="s">
        <v>54</v>
      </c>
      <c r="B41" s="63">
        <f>COUNTIFS(CtrlSummary!A:A,"IA",CtrlSummary!G:G,A41)</f>
        <v>0</v>
      </c>
      <c r="D41" s="61" t="s">
        <v>54</v>
      </c>
      <c r="E41" s="63">
        <f>COUNTIFS(CtrlSummary!A:A,"SI",CtrlSummary!G:G,D41)</f>
        <v>0</v>
      </c>
    </row>
    <row r="42" spans="1:5" x14ac:dyDescent="0.2">
      <c r="A42" s="61" t="s">
        <v>55</v>
      </c>
      <c r="B42" s="63">
        <f>COUNTIFS(CtrlSummary!A:A,"IA",CtrlSummary!G:G,A42)</f>
        <v>0</v>
      </c>
      <c r="D42" s="61" t="s">
        <v>55</v>
      </c>
      <c r="E42" s="63">
        <f>COUNTIFS(CtrlSummary!A:A,"SI",CtrlSummary!G:G,D42)</f>
        <v>0</v>
      </c>
    </row>
    <row r="43" spans="1:5" x14ac:dyDescent="0.2">
      <c r="A43" s="72" t="s">
        <v>8</v>
      </c>
      <c r="B43" s="75">
        <f>COUNTIFS(CtrlSummary!A:A,"IA",CtrlSummary!G:G,A43)</f>
        <v>0</v>
      </c>
      <c r="D43" s="72" t="s">
        <v>8</v>
      </c>
      <c r="E43" s="63">
        <f>COUNTIFS(CtrlSummary!A:A,"SI",CtrlSummary!G:G,D43)</f>
        <v>0</v>
      </c>
    </row>
    <row r="44" spans="1:5" x14ac:dyDescent="0.2">
      <c r="A44" s="68" t="s">
        <v>15</v>
      </c>
      <c r="B44" s="70" t="s">
        <v>42</v>
      </c>
      <c r="D44" s="68" t="s">
        <v>15</v>
      </c>
      <c r="E44" s="70" t="s">
        <v>42</v>
      </c>
    </row>
    <row r="45" spans="1:5" x14ac:dyDescent="0.2">
      <c r="A45" s="61" t="s">
        <v>54</v>
      </c>
      <c r="B45" s="63">
        <f>COUNTIFS(CtrlSummary!A:A,"IA",CtrlSummary!F:F,A45)</f>
        <v>0</v>
      </c>
      <c r="D45" s="61" t="s">
        <v>54</v>
      </c>
      <c r="E45" s="63">
        <f>COUNTIFS(CtrlSummary!A:A,"SI",CtrlSummary!F:F,D45)</f>
        <v>0</v>
      </c>
    </row>
    <row r="46" spans="1:5" x14ac:dyDescent="0.2">
      <c r="A46" s="61" t="s">
        <v>55</v>
      </c>
      <c r="B46" s="63">
        <f>COUNTIFS(CtrlSummary!A:A,"IA",CtrlSummary!F:F,A46)</f>
        <v>0</v>
      </c>
      <c r="D46" s="61" t="s">
        <v>55</v>
      </c>
      <c r="E46" s="63">
        <f>COUNTIFS(CtrlSummary!A:A,"SI",CtrlSummary!F:F,D46)</f>
        <v>0</v>
      </c>
    </row>
    <row r="47" spans="1:5" x14ac:dyDescent="0.2">
      <c r="A47" s="72" t="s">
        <v>8</v>
      </c>
      <c r="B47" s="75">
        <f>COUNTIFS(CtrlSummary!A:A,"IA",CtrlSummary!F:F,A47)</f>
        <v>0</v>
      </c>
      <c r="D47" s="72" t="s">
        <v>8</v>
      </c>
      <c r="E47" s="75">
        <f>COUNTIFS(CtrlSummary!A:A,"SI",CtrlSummary!F:F,D47)</f>
        <v>0</v>
      </c>
    </row>
    <row r="48" spans="1:5" x14ac:dyDescent="0.2">
      <c r="C48" s="62"/>
    </row>
    <row r="49" spans="4:4" ht="14.45" customHeight="1" x14ac:dyDescent="0.2"/>
    <row r="51" spans="4:4" x14ac:dyDescent="0.2">
      <c r="D51" s="62"/>
    </row>
    <row r="59" spans="4:4" ht="14.45" customHeight="1" x14ac:dyDescent="0.2"/>
    <row r="68" spans="3:3" x14ac:dyDescent="0.2">
      <c r="C68" s="62"/>
    </row>
    <row r="69" spans="3:3" ht="14.45" customHeight="1" x14ac:dyDescent="0.2"/>
    <row r="78" spans="3:3" x14ac:dyDescent="0.2">
      <c r="C78" s="62"/>
    </row>
    <row r="79" spans="3:3" ht="14.45" customHeight="1" x14ac:dyDescent="0.2"/>
    <row r="89" ht="14.45" customHeight="1" x14ac:dyDescent="0.2"/>
    <row r="104" spans="3:3" x14ac:dyDescent="0.2">
      <c r="C104" s="62"/>
    </row>
    <row r="105" spans="3:3" ht="14.45" customHeight="1" x14ac:dyDescent="0.2"/>
    <row r="113" spans="3:3" x14ac:dyDescent="0.2">
      <c r="C113" s="62"/>
    </row>
    <row r="114" spans="3:3" ht="14.45" customHeight="1" x14ac:dyDescent="0.2"/>
    <row r="121" spans="3:3" x14ac:dyDescent="0.2">
      <c r="C121" s="62"/>
    </row>
    <row r="122" spans="3:3" ht="14.45" customHeight="1" x14ac:dyDescent="0.2"/>
  </sheetData>
  <mergeCells count="6">
    <mergeCell ref="A6:C6"/>
    <mergeCell ref="A29:B29"/>
    <mergeCell ref="A39:B39"/>
    <mergeCell ref="A22:C22"/>
    <mergeCell ref="D39:E39"/>
    <mergeCell ref="D29:E2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autoPageBreaks="0"/>
  </sheetPr>
  <dimension ref="A1:LU10"/>
  <sheetViews>
    <sheetView zoomScale="80" zoomScaleNormal="80" workbookViewId="0">
      <pane xSplit="2" ySplit="1" topLeftCell="C2" activePane="bottomRight" state="frozen"/>
      <selection activeCell="B3" sqref="B3"/>
      <selection pane="topRight" activeCell="B3" sqref="B3"/>
      <selection pane="bottomLeft" activeCell="B3" sqref="B3"/>
      <selection pane="bottomRight" activeCell="I3" sqref="I3"/>
    </sheetView>
  </sheetViews>
  <sheetFormatPr defaultColWidth="9.28515625" defaultRowHeight="12.75" x14ac:dyDescent="0.25"/>
  <cols>
    <col min="1" max="1" width="8.140625" style="23" customWidth="1"/>
    <col min="2" max="2" width="9.85546875" style="9" customWidth="1"/>
    <col min="3" max="3" width="86.5703125" style="9" bestFit="1" customWidth="1"/>
    <col min="4" max="4" width="26.85546875" style="28" customWidth="1"/>
    <col min="5" max="5" width="20.140625" style="28" customWidth="1"/>
    <col min="6" max="7" width="18.7109375" style="28" customWidth="1"/>
    <col min="8" max="8" width="23.140625" style="28" customWidth="1"/>
    <col min="9" max="9" width="23.7109375" style="28" customWidth="1"/>
    <col min="10" max="16384" width="9.28515625" style="9"/>
  </cols>
  <sheetData>
    <row r="1" spans="1:333" s="2" customFormat="1" ht="38.25" x14ac:dyDescent="0.25">
      <c r="A1" s="10" t="s">
        <v>58</v>
      </c>
      <c r="B1" s="10" t="s">
        <v>53</v>
      </c>
      <c r="C1" s="10" t="s">
        <v>44</v>
      </c>
      <c r="D1" s="10" t="s">
        <v>22</v>
      </c>
      <c r="E1" s="10" t="s">
        <v>12</v>
      </c>
      <c r="F1" s="10" t="s">
        <v>15</v>
      </c>
      <c r="G1" s="10" t="s">
        <v>91</v>
      </c>
      <c r="H1" s="10" t="s">
        <v>19</v>
      </c>
      <c r="I1" s="11" t="s">
        <v>18</v>
      </c>
    </row>
    <row r="2" spans="1:333" s="1" customFormat="1" ht="14.1" customHeight="1" x14ac:dyDescent="0.25">
      <c r="A2" s="7"/>
      <c r="B2" s="24"/>
      <c r="C2" s="3" t="s">
        <v>23</v>
      </c>
      <c r="D2" s="25"/>
      <c r="E2" s="25"/>
      <c r="F2" s="25"/>
      <c r="G2" s="25"/>
      <c r="H2" s="25"/>
      <c r="I2" s="25"/>
    </row>
    <row r="3" spans="1:333" s="1" customFormat="1" ht="14.1" customHeight="1" x14ac:dyDescent="0.25">
      <c r="A3" s="21" t="s">
        <v>56</v>
      </c>
      <c r="B3" s="5" t="s">
        <v>24</v>
      </c>
      <c r="C3" s="5" t="s">
        <v>25</v>
      </c>
      <c r="D3" s="26" t="str">
        <f>IF(COUNTIFS(AC!B:B,B3)=COUNTIFS(AC!B:B,B3,AC!I:I,"Not Applicable"),"Not Applicable",
IF(COUNTIFS(AC!B:B,B3)=COUNTIFS(AC!B:B,B3,AC!I:I,"Planned"),"Planned",
IF(COUNTIFS(AC!B:B,B3)=COUNTIFS(AC!B:B,B3,AC!I:I,"Alternative Implementation"),"Alternative Implementation",
IF(COUNTIFS(AC!B:B,B3,AC!I:I,"Partially Implemented")&gt;0,"Partially Implemented",
IF(COUNTIFS(AC!B:B,B3,AC!I:I,"Planned")&gt;0,"Planned",
IF(COUNTIFS(AC!B:B,B3,AC!I:I,"Alternative Implementation")&gt;0,"Alternative Implementation",
IF(COUNTIFS(AC!B:B,B3,AC!I:I,"Implemented")&gt;0,"Implemented",
"")))))))</f>
        <v/>
      </c>
      <c r="E3" s="27" t="str">
        <f>IF(COUNTIFS(AC!B:B,$B3,AC!J:J,"Other Than Satisfied")&gt;0,"Other Than Satisfied",
IF(COUNTIFS(AC!B:B,$B3,AC!J:J,"Satisfied")=COUNTIFS(AC!B:B,$B3),"Satisfied",""))</f>
        <v/>
      </c>
      <c r="F3" s="26" t="str">
        <f>IF(COUNTIFS(AC!B:B,B3,AC!N:N,"High")&gt;0,"High",
IF(COUNTIFS(AC!B:B,B3,AC!N:N,"Moderate")&gt;0,"Moderate",
IF(COUNTIFS(AC!B:B,B3,AC!N:N,"Low")&gt;0,"Low",
"")))</f>
        <v/>
      </c>
      <c r="G3" s="26" t="str">
        <f>IF(COUNTIFS(AC!B:B,B3,AC!Q:Q,"High")&gt;0,"High",
IF(COUNTIFS(AC!B:B,B3,AC!Q:Q,"Moderate")&gt;0,"Moderate",
IF(COUNTIFS(AC!B:B,B3,AC!Q:Q,"Low")&gt;0,"Low",IF(COUNTIFS(AC!B:B,B3,AC!Q:Q,"None")&gt;0,"None",
""))))</f>
        <v/>
      </c>
      <c r="H3" s="26" t="str">
        <f>IF(COUNTIFS(AC!B:B,B3,AC!T:T,"Other Than Satisfied")&gt;0,"Other Than Satisfied","")</f>
        <v/>
      </c>
      <c r="I3" s="26" t="str">
        <f>IF(COUNTIFS(AC!B:B,B3,AC!U:U,"High")&gt;0,"High",
IF(COUNTIFS(AC!B:B,B3,AC!U:U,"Moderate")&gt;0,"Moderate",
IF(COUNTIFS(AC!B:B,B3,AC!U:U,"Low")&gt;0,"Low",
"")))</f>
        <v/>
      </c>
    </row>
    <row r="4" spans="1:333" s="1" customFormat="1" ht="14.1" customHeight="1" x14ac:dyDescent="0.25">
      <c r="A4" s="7"/>
      <c r="B4" s="3"/>
      <c r="C4" s="3" t="s">
        <v>26</v>
      </c>
      <c r="D4" s="25"/>
      <c r="E4" s="25"/>
      <c r="F4" s="25"/>
      <c r="G4" s="25"/>
      <c r="H4" s="25"/>
      <c r="I4" s="25"/>
    </row>
    <row r="5" spans="1:333" s="1" customFormat="1" ht="14.1" customHeight="1" x14ac:dyDescent="0.25">
      <c r="A5" s="22" t="s">
        <v>59</v>
      </c>
      <c r="B5" s="6" t="s">
        <v>62</v>
      </c>
      <c r="C5" s="6" t="s">
        <v>27</v>
      </c>
      <c r="D5" s="26" t="str">
        <f>IF(COUNTIFS(IA!B:B,B5)=COUNTIFS(IA!B:B,B5,IA!I:I,"Not Applicable"),"Not Applicable",
IF(COUNTIFS(IA!B:B,B5)=COUNTIFS(IA!B:B,B5,IA!I:I,"Planned"),"Planned",
IF(COUNTIFS(IA!B:B,B5)=COUNTIFS(IA!B:B,B5,IA!I:I,"Alternative Implementation"),"Alternative Implementation",
IF(COUNTIFS(IA!B:B,B5,IA!I:I,"Partially Implemented")&gt;0,"Partially Implemented",
IF(COUNTIFS(IA!B:B,B5,IA!I:I,"Planned")&gt;0,"Planned",
IF(COUNTIFS(IA!B:B,B5,IA!I:I,"Alternative Implementation")&gt;0,"Alternative Implementation",
IF(COUNTIFS(IA!B:B,B5,IA!I:I,"Implemented")&gt;0,"Implemented",
"")))))))</f>
        <v>Implemented</v>
      </c>
      <c r="E5" s="27" t="str">
        <f>IF(COUNTIFS(IA!B:B,B5,IA!J:J,"Other Than Satisfied")&gt;0,"Other Than Satisfied",
IF(COUNTIFS(IA!B:B,B5,IA!J:J,"Satisfied")=COUNTIFS(IA!B:B,B5),"Satisfied",""))</f>
        <v>Satisfied</v>
      </c>
      <c r="F5" s="26" t="str">
        <f>IF(COUNTIFS(IA!B:B,B5,IA!N:N,"High")&gt;0,"High",
IF(COUNTIFS(IA!B:B,B5,IA!N:N,"Moderate")&gt;0,"Moderate",
IF(COUNTIFS(IA!B:B,B5,IA!N:N,"Low")&gt;0,"Low",
"")))</f>
        <v/>
      </c>
      <c r="G5" s="26" t="str">
        <f>IF(COUNTIFS(IA!B:B,B5,IA!Q:Q,"High")&gt;0,"High",
IF(COUNTIFS(IA!B:B,B5,IA!Q:Q,"Moderate")&gt;0,"Moderate",
IF(COUNTIFS(IA!B:B,B5,IA!Q:Q,"Low")&gt;0,"Low",IF(COUNTIFS(IA!B:B,B5,IA!Q:Q,"None")&gt;0,"None",
""))))</f>
        <v/>
      </c>
      <c r="H5" s="26" t="str">
        <f>IF(COUNTIFS(IA!B:B,B5,IA!T:T,"Other Than Satisfied")&gt;0,"Other Than Satisfied","")</f>
        <v/>
      </c>
      <c r="I5" s="26" t="str">
        <f>IF(COUNTIFS(IA!B:B,B5,IA!U:U,"High")&gt;0,"High",
IF(COUNTIFS(IA!B:B,B5,IA!U:U,"Moderate")&gt;0,"Moderate",
IF(COUNTIFS(IA!B:B,B5,IA!U:U,"Low")&gt;0,"Low",
"")))</f>
        <v/>
      </c>
    </row>
    <row r="6" spans="1:333" s="1" customFormat="1" ht="14.1" customHeight="1" x14ac:dyDescent="0.25">
      <c r="A6" s="7"/>
      <c r="B6" s="3"/>
      <c r="C6" s="3" t="s">
        <v>28</v>
      </c>
      <c r="D6" s="25"/>
      <c r="E6" s="25"/>
      <c r="F6" s="25"/>
      <c r="G6" s="25"/>
      <c r="H6" s="25"/>
      <c r="I6" s="25"/>
    </row>
    <row r="7" spans="1:333" s="1" customFormat="1" ht="14.1" customHeight="1" x14ac:dyDescent="0.25">
      <c r="A7" s="21" t="s">
        <v>60</v>
      </c>
      <c r="B7" s="5" t="s">
        <v>29</v>
      </c>
      <c r="C7" s="5" t="s">
        <v>30</v>
      </c>
      <c r="D7" s="26" t="str">
        <f>IF(COUNTIFS(IR!B:B,B7)=COUNTIFS(IR!B:B,B7,IR!I:I,"Not Applicable"),"Not Applicable",
IF(COUNTIFS(IR!B:B,B7)=COUNTIFS(IR!B:B,B7,IR!I:I,"Planned"),"Planned",
IF(COUNTIFS(IR!B:B,B7)=COUNTIFS(IR!B:B,B7,IR!I:I,"Alternative Implementation"),"Alternative Implementation",
IF(COUNTIFS(IR!B:B,B7,IR!I:I,"Partially Implemented")&gt;0,"Partially Implemented",
IF(COUNTIFS(IR!B:B,B7,IR!I:I,"Planned")&gt;0,"Planned",
IF(COUNTIFS(IR!B:B,B7,IR!I:I,"Alternative Implementation")&gt;0,"Alternative Implementation",
IF(COUNTIFS(IR!B:B,B7,IR!I:I,"Implemented")&gt;0,"Implemented",
"")))))))</f>
        <v>Implemented</v>
      </c>
      <c r="E7" s="27" t="str">
        <f>IF(COUNTIFS(IR!B:B,B7,IR!J:J,"Other Than Satisfied")&gt;0,"Other Than Satisfied",
IF(COUNTIFS(IR!B:B,B7,IR!J:J,"Satisfied")=COUNTIFS(IR!B:B,B7),"Satisfied",""))</f>
        <v>Satisfied</v>
      </c>
      <c r="F7" s="26" t="str">
        <f>IF(COUNTIFS(IR!B:B,B7,IR!N:N,"High")&gt;0,"High",
IF(COUNTIFS(IR!B:B,B7,IR!N:N,"Moderate")&gt;0,"Moderate",
IF(COUNTIFS(IR!B:B,B7,IR!N:N,"Low")&gt;0,"Low",
"")))</f>
        <v/>
      </c>
      <c r="G7" s="26" t="str">
        <f>IF(COUNTIFS(IR!B:B,B7,IR!Q:Q,"High")&gt;0,"High",
IF(COUNTIFS(IR!B:B,B7,IR!Q:Q,"Moderate")&gt;0,"Moderate",
IF(COUNTIFS(IR!B:B,B7,IR!Q:Q,"Low")&gt;0,"Low",IF(COUNTIFS(IR!B:B,B7,IR!Q:Q,"None")&gt;0,"None",
""))))</f>
        <v/>
      </c>
      <c r="H7" s="26" t="str">
        <f>IF(COUNTIFS(IR!B:B,B7,IR!T:T,"Other Than Satisfied")&gt;0,"Other Than Satisfied","")</f>
        <v/>
      </c>
      <c r="I7" s="26" t="str">
        <f>IF(COUNTIFS(IR!B:B,B7,IR!U:U,"High")&gt;0,"High",
IF(COUNTIFS(IR!B:B,B7,IR!U:U,"Moderate")&gt;0,"Moderate",
IF(COUNTIFS(IR!B:B,B7,IR!U:U,"Low")&gt;0,"Low",
"")))</f>
        <v/>
      </c>
    </row>
    <row r="8" spans="1:333" s="1" customFormat="1" ht="14.1" customHeight="1" x14ac:dyDescent="0.25">
      <c r="A8" s="7"/>
      <c r="B8" s="3"/>
      <c r="C8" s="3" t="s">
        <v>31</v>
      </c>
      <c r="D8" s="25"/>
      <c r="E8" s="25"/>
      <c r="F8" s="25"/>
      <c r="G8" s="25"/>
      <c r="H8" s="25"/>
      <c r="I8" s="25"/>
    </row>
    <row r="9" spans="1:333" s="1" customFormat="1" x14ac:dyDescent="0.25">
      <c r="A9" s="29"/>
      <c r="B9" s="3"/>
      <c r="C9" s="4" t="s">
        <v>32</v>
      </c>
      <c r="D9" s="25"/>
      <c r="E9" s="25"/>
      <c r="F9" s="25"/>
      <c r="G9" s="25"/>
      <c r="H9" s="25"/>
      <c r="I9" s="25"/>
    </row>
    <row r="10" spans="1:333" s="8" customFormat="1" x14ac:dyDescent="0.25">
      <c r="A10" s="21" t="s">
        <v>61</v>
      </c>
      <c r="B10" s="5" t="s">
        <v>33</v>
      </c>
      <c r="C10" s="5" t="s">
        <v>34</v>
      </c>
      <c r="D10" s="26" t="str">
        <f>IF(COUNTIFS(SI!B:B,B10)=COUNTIFS(SI!B:B,B10,SI!I:I,"Not Applicable"),"Not Applicable",
IF(COUNTIFS(SI!B:B,B10)=COUNTIFS(SI!B:B,B10,SI!I:I,"Planned"),"Planned",
IF(COUNTIFS(SI!B:B,B10)=COUNTIFS(SI!B:B,B10,SI!I:I,"Alternative Implementation"),"Alternative Implementation",
IF(COUNTIFS(SI!B:B,B10,SI!I:I,"Partially Implemented")&gt;0,"Partially Implemented",
IF(COUNTIFS(SI!B:B,B10,SI!I:I,"Planned")&gt;0,"Planned",
IF(COUNTIFS(SI!B:B,B10,SI!I:I,"Alternative Implementation")&gt;0,"Alternative Implementation",
IF(COUNTIFS(SI!B:B,B10,SI!I:I,"Implemented")&gt;0,"Implemented",
"")))))))</f>
        <v/>
      </c>
      <c r="E10" s="27" t="str">
        <f>IF(COUNTIFS(SI!B:B,B10,SI!J:J,"Other Than Satisfied")&gt;0,"Other Than Satisfied",
IF(COUNTIFS(SI!B:B,B10,SI!J:J,"Satisfied")=COUNTIFS(SI!B:B,B10),"Satisfied",""))</f>
        <v/>
      </c>
      <c r="F10" s="26" t="str">
        <f>IF(COUNTIFS(SI!B:B,B10,SI!N:N,"High")&gt;0,"High",
IF(COUNTIFS(SI!B:B,B10,SI!N:N,"Moderate")&gt;0,"Moderate",
IF(COUNTIFS(SI!B:B,B10,SI!N:N,"Low")&gt;0,"Low",
"")))</f>
        <v/>
      </c>
      <c r="G10" s="26" t="str">
        <f>IF(COUNTIFS(SI!B:B,B10,SI!Q:Q,"High")&gt;0,"High",
IF(COUNTIFS(SI!B:B,B10,SI!Q:Q,"Moderate")&gt;0,"Moderate",
IF(COUNTIFS(SI!B:B,B10,SI!Q:Q,"Low")&gt;0,"Low",IF(COUNTIFS(SI!B:B,B10,SI!Q:Q,"None")&gt;0,"None",
""))))</f>
        <v/>
      </c>
      <c r="H10" s="26" t="str">
        <f>IF(COUNTIFS(SI!B:B,B10,SI!T:T,"Other Than Satisfied")&gt;0,"Other Than Satisfied","")</f>
        <v/>
      </c>
      <c r="I10" s="26" t="str">
        <f>IF(COUNTIFS(SI!B:B,B10,SI!U:U,"High")&gt;0,"High",
IF(COUNTIFS(SI!B:B,B10,SI!U:U,"Moderate")&gt;0,"Moderate",
IF(COUNTIFS(SI!B:B,B10,SI!U:U,"Low")&gt;0,"Low",
"")))</f>
        <v/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  <c r="IW10" s="1"/>
      <c r="IX10" s="1"/>
      <c r="IY10" s="1"/>
      <c r="IZ10" s="1"/>
      <c r="JA10" s="1"/>
      <c r="JB10" s="1"/>
      <c r="JC10" s="1"/>
      <c r="JD10" s="1"/>
      <c r="JE10" s="1"/>
      <c r="JF10" s="1"/>
      <c r="JG10" s="1"/>
      <c r="JH10" s="1"/>
      <c r="JI10" s="1"/>
      <c r="JJ10" s="1"/>
      <c r="JK10" s="1"/>
      <c r="JL10" s="1"/>
      <c r="JM10" s="1"/>
      <c r="JN10" s="1"/>
      <c r="JO10" s="1"/>
      <c r="JP10" s="1"/>
      <c r="JQ10" s="1"/>
      <c r="JR10" s="1"/>
      <c r="JS10" s="1"/>
      <c r="JT10" s="1"/>
      <c r="JU10" s="1"/>
      <c r="JV10" s="1"/>
      <c r="JW10" s="1"/>
      <c r="JX10" s="1"/>
      <c r="JY10" s="1"/>
      <c r="JZ10" s="1"/>
      <c r="KA10" s="1"/>
      <c r="KB10" s="1"/>
      <c r="KC10" s="1"/>
      <c r="KD10" s="1"/>
      <c r="KE10" s="1"/>
      <c r="KF10" s="1"/>
      <c r="KG10" s="1"/>
      <c r="KH10" s="1"/>
      <c r="KI10" s="1"/>
      <c r="KJ10" s="1"/>
      <c r="KK10" s="1"/>
      <c r="KL10" s="1"/>
      <c r="KM10" s="1"/>
      <c r="KN10" s="1"/>
      <c r="KO10" s="1"/>
      <c r="KP10" s="1"/>
      <c r="KQ10" s="1"/>
      <c r="KR10" s="1"/>
      <c r="KS10" s="1"/>
      <c r="KT10" s="1"/>
      <c r="KU10" s="1"/>
      <c r="KV10" s="1"/>
      <c r="KW10" s="1"/>
      <c r="KX10" s="1"/>
      <c r="KY10" s="1"/>
      <c r="KZ10" s="1"/>
      <c r="LA10" s="1"/>
      <c r="LB10" s="1"/>
      <c r="LC10" s="1"/>
      <c r="LD10" s="1"/>
      <c r="LE10" s="1"/>
      <c r="LF10" s="1"/>
      <c r="LG10" s="1"/>
      <c r="LH10" s="1"/>
      <c r="LI10" s="1"/>
      <c r="LJ10" s="1"/>
      <c r="LK10" s="1"/>
      <c r="LL10" s="1"/>
      <c r="LM10" s="1"/>
      <c r="LN10" s="1"/>
      <c r="LO10" s="1"/>
      <c r="LP10" s="1"/>
      <c r="LQ10" s="1"/>
      <c r="LR10" s="1"/>
      <c r="LS10" s="1"/>
      <c r="LT10" s="1"/>
      <c r="LU10" s="1"/>
    </row>
  </sheetData>
  <autoFilter ref="A1:I10" xr:uid="{00000000-0009-0000-0000-000001000000}"/>
  <dataConsolidate>
    <dataRefs count="1">
      <dataRef ref="I2:I3" sheet="CtrlSummary" r:id="rId1"/>
    </dataRefs>
  </dataConsolidate>
  <pageMargins left="0.7" right="0.7" top="0.75" bottom="0.75" header="0.3" footer="0.3"/>
  <pageSetup orientation="portrait"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2" id="{D9D7463B-22F6-4818-BCB6-7EC4C0214A69}">
            <xm:f>ISERROR(VLOOKUP($B3,AC!$B:$B,1,0))=TRUE</xm:f>
            <x14:dxf>
              <fill>
                <patternFill>
                  <bgColor rgb="FFFF0000"/>
                </patternFill>
              </fill>
            </x14:dxf>
          </x14:cfRule>
          <xm:sqref>D3:I3</xm:sqref>
        </x14:conditionalFormatting>
        <x14:conditionalFormatting xmlns:xm="http://schemas.microsoft.com/office/excel/2006/main">
          <x14:cfRule type="expression" priority="20" id="{A8C2EA07-CCE5-407A-908C-6B0659E60F84}">
            <xm:f>ISERROR(VLOOKUP($B5,IA!$B:$B,1,0))=TRUE</xm:f>
            <x14:dxf>
              <fill>
                <patternFill>
                  <bgColor rgb="FFFF0000"/>
                </patternFill>
              </fill>
            </x14:dxf>
          </x14:cfRule>
          <xm:sqref>D5:I5</xm:sqref>
        </x14:conditionalFormatting>
        <x14:conditionalFormatting xmlns:xm="http://schemas.microsoft.com/office/excel/2006/main">
          <x14:cfRule type="expression" priority="19" id="{CB38B3E2-21B5-4384-B33E-7252896A4BEB}">
            <xm:f>ISERROR(VLOOKUP($B7,IR!$B:$B,1,0))=TRUE</xm:f>
            <x14:dxf>
              <fill>
                <patternFill>
                  <bgColor rgb="FFFF0000"/>
                </patternFill>
              </fill>
            </x14:dxf>
          </x14:cfRule>
          <xm:sqref>D7:I7</xm:sqref>
        </x14:conditionalFormatting>
        <x14:conditionalFormatting xmlns:xm="http://schemas.microsoft.com/office/excel/2006/main">
          <x14:cfRule type="expression" priority="9" id="{7B912AD1-A485-4213-AF57-D5F62875EA99}">
            <xm:f>ISERROR(VLOOKUP($B10,SI!$B:$B,1,0))=TRUE</xm:f>
            <x14:dxf>
              <fill>
                <patternFill>
                  <bgColor rgb="FFFF0000"/>
                </patternFill>
              </fill>
            </x14:dxf>
          </x14:cfRule>
          <xm:sqref>D10:I10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4">
    <pageSetUpPr autoPageBreaks="0" fitToPage="1"/>
  </sheetPr>
  <dimension ref="A1:U4"/>
  <sheetViews>
    <sheetView topLeftCell="B1" zoomScaleNormal="100" zoomScaleSheetLayoutView="87" zoomScalePageLayoutView="90" workbookViewId="0">
      <pane ySplit="1" topLeftCell="A2" activePane="bottomLeft" state="frozen"/>
      <selection activeCell="B3" sqref="B3"/>
      <selection pane="bottomLeft" activeCell="G15" sqref="G15"/>
    </sheetView>
  </sheetViews>
  <sheetFormatPr defaultColWidth="9" defaultRowHeight="15" x14ac:dyDescent="0.25"/>
  <cols>
    <col min="1" max="1" width="23.85546875" style="35" customWidth="1"/>
    <col min="2" max="2" width="8.85546875" style="36" customWidth="1"/>
    <col min="3" max="3" width="16.85546875" style="35" customWidth="1"/>
    <col min="4" max="4" width="43.42578125" style="35" customWidth="1"/>
    <col min="5" max="7" width="30.85546875" style="35" customWidth="1"/>
    <col min="8" max="8" width="55.85546875" style="35" customWidth="1"/>
    <col min="9" max="10" width="19.7109375" style="37" customWidth="1"/>
    <col min="11" max="11" width="26.5703125" style="37" customWidth="1"/>
    <col min="12" max="14" width="15.85546875" style="37" customWidth="1"/>
    <col min="15" max="16" width="26.5703125" style="35" customWidth="1"/>
    <col min="17" max="17" width="18.5703125" style="37" customWidth="1"/>
    <col min="18" max="18" width="21" style="35" customWidth="1"/>
    <col min="19" max="19" width="5.42578125" style="39" customWidth="1"/>
    <col min="20" max="20" width="19.42578125" style="35" customWidth="1"/>
    <col min="21" max="21" width="14.42578125" style="35" customWidth="1"/>
    <col min="22" max="24" width="9" style="35"/>
    <col min="25" max="25" width="7.85546875" style="35" customWidth="1"/>
    <col min="26" max="16384" width="9" style="35"/>
  </cols>
  <sheetData>
    <row r="1" spans="1:21" s="40" customFormat="1" ht="38.25" x14ac:dyDescent="0.25">
      <c r="A1" s="12" t="s">
        <v>44</v>
      </c>
      <c r="B1" s="16" t="s">
        <v>53</v>
      </c>
      <c r="C1" s="12" t="s">
        <v>0</v>
      </c>
      <c r="D1" s="12" t="s">
        <v>1</v>
      </c>
      <c r="E1" s="12" t="s">
        <v>9</v>
      </c>
      <c r="F1" s="12" t="s">
        <v>10</v>
      </c>
      <c r="G1" s="12" t="s">
        <v>11</v>
      </c>
      <c r="H1" s="12" t="s">
        <v>2</v>
      </c>
      <c r="I1" s="12" t="s">
        <v>3</v>
      </c>
      <c r="J1" s="12" t="s">
        <v>12</v>
      </c>
      <c r="K1" s="12" t="s">
        <v>17</v>
      </c>
      <c r="L1" s="12" t="s">
        <v>13</v>
      </c>
      <c r="M1" s="12" t="s">
        <v>14</v>
      </c>
      <c r="N1" s="12" t="s">
        <v>15</v>
      </c>
      <c r="O1" s="12" t="s">
        <v>16</v>
      </c>
      <c r="P1" s="12" t="s">
        <v>4</v>
      </c>
      <c r="Q1" s="12" t="s">
        <v>91</v>
      </c>
      <c r="R1" s="12" t="s">
        <v>5</v>
      </c>
      <c r="S1" s="12"/>
      <c r="T1" s="12" t="s">
        <v>19</v>
      </c>
      <c r="U1" s="12" t="s">
        <v>18</v>
      </c>
    </row>
    <row r="2" spans="1:21" s="31" customFormat="1" ht="132.75" customHeight="1" x14ac:dyDescent="0.25">
      <c r="A2" s="90" t="s">
        <v>25</v>
      </c>
      <c r="B2" s="18" t="s">
        <v>24</v>
      </c>
      <c r="C2" s="41" t="s">
        <v>73</v>
      </c>
      <c r="D2" s="41" t="s">
        <v>76</v>
      </c>
      <c r="E2" s="41" t="s">
        <v>74</v>
      </c>
      <c r="F2" s="42"/>
      <c r="G2" s="42"/>
      <c r="H2" s="51"/>
      <c r="I2" s="14"/>
      <c r="J2" s="14"/>
      <c r="K2" s="14"/>
      <c r="L2" s="14"/>
      <c r="M2" s="14"/>
      <c r="N2" s="86" t="str">
        <f t="shared" ref="N2:N4" si="0">IF(OR(L2="",M2=""),"",
IF(OR(L2="Low",M2="Low"),"Low",
IF(OR(L2="Moderate",M2="Moderate"),"Moderate",
"High")))</f>
        <v/>
      </c>
      <c r="O2" s="41"/>
      <c r="P2" s="41"/>
      <c r="Q2" s="14"/>
      <c r="R2" s="41"/>
      <c r="S2" s="15"/>
      <c r="T2" s="41"/>
      <c r="U2" s="14"/>
    </row>
    <row r="3" spans="1:21" s="31" customFormat="1" ht="63.75" x14ac:dyDescent="0.25">
      <c r="A3" s="91"/>
      <c r="B3" s="18" t="s">
        <v>24</v>
      </c>
      <c r="C3" s="41" t="s">
        <v>75</v>
      </c>
      <c r="D3" s="41" t="s">
        <v>77</v>
      </c>
      <c r="E3" s="42"/>
      <c r="F3" s="41"/>
      <c r="G3" s="41"/>
      <c r="H3" s="51"/>
      <c r="I3" s="14"/>
      <c r="J3" s="14"/>
      <c r="K3" s="14"/>
      <c r="L3" s="14"/>
      <c r="M3" s="14"/>
      <c r="N3" s="86" t="str">
        <f t="shared" si="0"/>
        <v/>
      </c>
      <c r="O3" s="41"/>
      <c r="P3" s="41"/>
      <c r="Q3" s="14"/>
      <c r="R3" s="41"/>
      <c r="S3" s="15"/>
      <c r="T3" s="41"/>
      <c r="U3" s="14"/>
    </row>
    <row r="4" spans="1:21" s="31" customFormat="1" ht="51" x14ac:dyDescent="0.25">
      <c r="A4" s="92"/>
      <c r="B4" s="18" t="s">
        <v>24</v>
      </c>
      <c r="C4" s="41" t="s">
        <v>63</v>
      </c>
      <c r="D4" s="41" t="s">
        <v>78</v>
      </c>
      <c r="E4" s="42"/>
      <c r="F4" s="41"/>
      <c r="G4" s="41"/>
      <c r="H4" s="51"/>
      <c r="I4" s="14"/>
      <c r="J4" s="14"/>
      <c r="K4" s="14"/>
      <c r="L4" s="14"/>
      <c r="M4" s="14"/>
      <c r="N4" s="86" t="str">
        <f t="shared" si="0"/>
        <v/>
      </c>
      <c r="O4" s="41"/>
      <c r="P4" s="41"/>
      <c r="Q4" s="14"/>
      <c r="R4" s="41"/>
      <c r="S4" s="15"/>
      <c r="T4" s="41"/>
      <c r="U4" s="14"/>
    </row>
  </sheetData>
  <sheetProtection sort="0" autoFilter="0"/>
  <autoFilter ref="A1:U1" xr:uid="{00000000-0009-0000-0000-000002000000}"/>
  <mergeCells count="1">
    <mergeCell ref="A2:A4"/>
  </mergeCells>
  <conditionalFormatting sqref="N2:N4">
    <cfRule type="expression" dxfId="3" priority="4">
      <formula>OR(AND(L2&lt;&gt;"",M2=""),AND(L2="",M2&lt;&gt;""))</formula>
    </cfRule>
  </conditionalFormatting>
  <dataValidations xWindow="1054" yWindow="286" count="25">
    <dataValidation allowBlank="1" showInputMessage="1" showErrorMessage="1" promptTitle="Assessment Objective" prompt="Associated assessment objective from NIST SP 800-53A Rev 4" sqref="D1" xr:uid="{00000000-0002-0000-0200-000000000000}"/>
    <dataValidation allowBlank="1" showInputMessage="1" showErrorMessage="1" promptTitle="Assessment Procedure" prompt="Associated assessment procedure ID from NIST SP 800-53A Rev 4" sqref="C1" xr:uid="{00000000-0002-0000-0200-000001000000}"/>
    <dataValidation allowBlank="1" showInputMessage="1" showErrorMessage="1" promptTitle="Control ID" prompt="Associated control ID from NIST SP 800-53 Rev 4" sqref="B1" xr:uid="{00000000-0002-0000-0200-000002000000}"/>
    <dataValidation allowBlank="1" showInputMessage="1" showErrorMessage="1" promptTitle="Control Name" prompt="Associated control name from NIST SP 800-53 Rev 4" sqref="A1" xr:uid="{00000000-0002-0000-0200-000003000000}"/>
    <dataValidation allowBlank="1" showInputMessage="1" showErrorMessage="1" promptTitle="Examine" prompt="Scoped 'examine' test procedure to validate assessment objective" sqref="E1" xr:uid="{00000000-0002-0000-0200-000004000000}"/>
    <dataValidation allowBlank="1" showInputMessage="1" showErrorMessage="1" promptTitle="Interview" prompt="Scoped 'interview' test procedure to validate assessment objective" sqref="F1" xr:uid="{00000000-0002-0000-0200-000005000000}"/>
    <dataValidation allowBlank="1" showInputMessage="1" showErrorMessage="1" promptTitle="Test" prompt="Scoped 'test' test procedure to validate assessment objective" sqref="G1" xr:uid="{00000000-0002-0000-0200-000006000000}"/>
    <dataValidation allowBlank="1" showInputMessage="1" showErrorMessage="1" promptTitle="Observations and Evidence" prompt="Associated assessment results from applicable test procedure(s), along with associated artifacts" sqref="H1" xr:uid="{00000000-0002-0000-0200-000007000000}"/>
    <dataValidation allowBlank="1" showInputMessage="1" showErrorMessage="1" promptTitle="Implementation Status" prompt="Implementation status based on assessment results (Implemented, Partially Implemented, Planned, Alternative Implementation, Planned, Not Applicable)" sqref="I1" xr:uid="{00000000-0002-0000-0200-000008000000}"/>
    <dataValidation allowBlank="1" showInputMessage="1" showErrorMessage="1" promptTitle="Assessment Result" prompt="Assessment result based on observations and evidence (Satisfied, Other Than Satisfied)" sqref="J1" xr:uid="{00000000-0002-0000-0200-000009000000}"/>
    <dataValidation allowBlank="1" showInputMessage="1" showErrorMessage="1" promptTitle="Identified Risk" prompt="Extrapolated finding(s) from observations and evidence" sqref="K1" xr:uid="{00000000-0002-0000-0200-00000A000000}"/>
    <dataValidation allowBlank="1" showInputMessage="1" showErrorMessage="1" promptTitle="Likelihood Level" prompt="Associated likelihood level for identified risk" sqref="L1" xr:uid="{00000000-0002-0000-0200-00000B000000}"/>
    <dataValidation allowBlank="1" showInputMessage="1" showErrorMessage="1" promptTitle="Impact Level" prompt="Associated impact level for identified risk" sqref="M1" xr:uid="{00000000-0002-0000-0200-00000C000000}"/>
    <dataValidation allowBlank="1" showInputMessage="1" showErrorMessage="1" promptTitle="Risk Statement" prompt="Risk statement for identified risk documenting the associated impact" sqref="O1" xr:uid="{00000000-0002-0000-0200-00000D000000}"/>
    <dataValidation allowBlank="1" showInputMessage="1" showErrorMessage="1" promptTitle="Recommendation for Mitigation" prompt="Associated recommendation to remediate identified risk" sqref="P1" xr:uid="{00000000-0002-0000-0200-00000E000000}"/>
    <dataValidation allowBlank="1" showInputMessage="1" showErrorMessage="1" promptTitle="SSP Imp. Statement Differential" prompt="How well the SSP's status matches the technical implementation (None,Low,Moderate,High) None=SSP matches technical implmentation, Low=SSP is close to technical implmentation, Moderate=SSP is mod. different, High=SSP is significantly different" sqref="Q1" xr:uid="{00000000-0002-0000-0200-00000F000000}"/>
    <dataValidation allowBlank="1" showInputMessage="1" showErrorMessage="1" promptTitle="Assessor POC" prompt="Associated 3PAO POC who conducted the assessment (Employee Name, Company Name)" sqref="R1" xr:uid="{00000000-0002-0000-0200-000010000000}"/>
    <dataValidation allowBlank="1" showInputMessage="1" showErrorMessage="1" promptTitle="Prior Assessment Result" prompt="Associated assessment result if a failure exists for this control from previous year's assessment" sqref="T1" xr:uid="{00000000-0002-0000-0200-000011000000}"/>
    <dataValidation allowBlank="1" showInputMessage="1" showErrorMessage="1" promptTitle="Prior Risk Exposure Level" prompt="Associated risk exposure level if a failure exists for this control from previous year's assessment" sqref="U1" xr:uid="{00000000-0002-0000-0200-000012000000}"/>
    <dataValidation type="list" allowBlank="1" showInputMessage="1" showErrorMessage="1" sqref="Q5:Q1048576" xr:uid="{00000000-0002-0000-0200-000013000000}">
      <formula1>"Yes,No"</formula1>
    </dataValidation>
    <dataValidation type="list" allowBlank="1" showInputMessage="1" showErrorMessage="1" sqref="Q2:Q4" xr:uid="{00000000-0002-0000-0200-000014000000}">
      <formula1>"None,Low,Moderate,High"</formula1>
    </dataValidation>
    <dataValidation type="list" allowBlank="1" showInputMessage="1" showErrorMessage="1" sqref="I2:I1048576" xr:uid="{00000000-0002-0000-0200-000015000000}">
      <formula1>"Implemented,Partially Implemented,Planned,Alternative Implementation,Not Applicable"</formula1>
    </dataValidation>
    <dataValidation type="list" allowBlank="1" showInputMessage="1" showErrorMessage="1" sqref="T2:T1048576" xr:uid="{00000000-0002-0000-0200-000016000000}">
      <formula1>"Satisfied, Other Than Satisfied"</formula1>
    </dataValidation>
    <dataValidation type="list" allowBlank="1" showInputMessage="1" showErrorMessage="1" sqref="J2:J1048576" xr:uid="{00000000-0002-0000-0200-000017000000}">
      <formula1>"Satisfied,Other Than Satisfied"</formula1>
    </dataValidation>
    <dataValidation type="list" allowBlank="1" showInputMessage="1" showErrorMessage="1" sqref="L2:M1048576 U2:U1048576" xr:uid="{00000000-0002-0000-0200-000018000000}">
      <formula1>"High,Moderate,Low"</formula1>
    </dataValidation>
  </dataValidations>
  <printOptions horizontalCentered="1" gridLines="1"/>
  <pageMargins left="0.75" right="0.75" top="0.75" bottom="0.75" header="0" footer="0"/>
  <pageSetup scale="4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autoPageBreaks="0" fitToPage="1"/>
  </sheetPr>
  <dimension ref="A1:U2"/>
  <sheetViews>
    <sheetView zoomScale="80" zoomScaleNormal="80" zoomScaleSheetLayoutView="87" zoomScalePageLayoutView="90" workbookViewId="0">
      <pane ySplit="1" topLeftCell="A2" activePane="bottomLeft" state="frozen"/>
      <selection activeCell="Q1" sqref="Q1"/>
      <selection pane="bottomLeft" activeCell="F12" sqref="F12"/>
    </sheetView>
  </sheetViews>
  <sheetFormatPr defaultColWidth="9" defaultRowHeight="12.75" x14ac:dyDescent="0.2"/>
  <cols>
    <col min="1" max="1" width="23.85546875" style="31" customWidth="1"/>
    <col min="2" max="2" width="8.85546875" style="32" customWidth="1"/>
    <col min="3" max="3" width="16.85546875" style="31" customWidth="1"/>
    <col min="4" max="4" width="43.42578125" style="31" customWidth="1"/>
    <col min="5" max="7" width="30.85546875" style="31" customWidth="1"/>
    <col min="8" max="8" width="55.85546875" style="31" customWidth="1"/>
    <col min="9" max="10" width="19.7109375" style="33" customWidth="1"/>
    <col min="11" max="11" width="26.5703125" style="33" customWidth="1"/>
    <col min="12" max="13" width="15.85546875" style="33" customWidth="1"/>
    <col min="14" max="14" width="15.85546875" style="34" customWidth="1"/>
    <col min="15" max="16" width="26.5703125" style="31" customWidth="1"/>
    <col min="17" max="17" width="18.5703125" style="33" customWidth="1"/>
    <col min="18" max="18" width="21" style="31" customWidth="1"/>
    <col min="19" max="19" width="5.42578125" style="84" customWidth="1"/>
    <col min="20" max="20" width="19.42578125" style="31" customWidth="1"/>
    <col min="21" max="21" width="14.42578125" style="31" customWidth="1"/>
    <col min="22" max="16384" width="9" style="31"/>
  </cols>
  <sheetData>
    <row r="1" spans="1:21" s="40" customFormat="1" ht="38.25" x14ac:dyDescent="0.25">
      <c r="A1" s="12" t="s">
        <v>44</v>
      </c>
      <c r="B1" s="16" t="s">
        <v>53</v>
      </c>
      <c r="C1" s="12" t="s">
        <v>0</v>
      </c>
      <c r="D1" s="12" t="s">
        <v>1</v>
      </c>
      <c r="E1" s="12" t="s">
        <v>9</v>
      </c>
      <c r="F1" s="12" t="s">
        <v>10</v>
      </c>
      <c r="G1" s="12" t="s">
        <v>11</v>
      </c>
      <c r="H1" s="12" t="s">
        <v>2</v>
      </c>
      <c r="I1" s="12" t="s">
        <v>3</v>
      </c>
      <c r="J1" s="12" t="s">
        <v>12</v>
      </c>
      <c r="K1" s="12" t="s">
        <v>17</v>
      </c>
      <c r="L1" s="12" t="s">
        <v>13</v>
      </c>
      <c r="M1" s="12" t="s">
        <v>14</v>
      </c>
      <c r="N1" s="19" t="s">
        <v>15</v>
      </c>
      <c r="O1" s="12" t="s">
        <v>16</v>
      </c>
      <c r="P1" s="12" t="s">
        <v>4</v>
      </c>
      <c r="Q1" s="12" t="s">
        <v>91</v>
      </c>
      <c r="R1" s="12" t="s">
        <v>5</v>
      </c>
      <c r="S1" s="12"/>
      <c r="T1" s="12" t="s">
        <v>19</v>
      </c>
      <c r="U1" s="12" t="s">
        <v>18</v>
      </c>
    </row>
    <row r="2" spans="1:21" s="49" customFormat="1" ht="201.75" customHeight="1" x14ac:dyDescent="0.25">
      <c r="A2" s="81" t="s">
        <v>27</v>
      </c>
      <c r="B2" s="56" t="s">
        <v>62</v>
      </c>
      <c r="C2" s="56" t="s">
        <v>80</v>
      </c>
      <c r="D2" s="56" t="s">
        <v>89</v>
      </c>
      <c r="E2" s="81" t="s">
        <v>79</v>
      </c>
      <c r="F2" s="81" t="s">
        <v>81</v>
      </c>
      <c r="G2" s="81" t="s">
        <v>65</v>
      </c>
      <c r="H2" s="81"/>
      <c r="I2" s="85" t="s">
        <v>36</v>
      </c>
      <c r="J2" s="85" t="s">
        <v>40</v>
      </c>
      <c r="K2" s="83"/>
      <c r="L2" s="85"/>
      <c r="M2" s="82"/>
      <c r="N2" s="82" t="str">
        <f t="shared" ref="N2" si="0">IF(OR(L2="",M2=""),"",
IF(OR(L2="Low",M2="Low"),"Low",
IF(OR(L2="Moderate",M2="Moderate"),"Moderate",
"High")))</f>
        <v/>
      </c>
      <c r="O2" s="81"/>
      <c r="P2" s="81"/>
      <c r="Q2" s="14"/>
      <c r="R2" s="41"/>
      <c r="S2" s="50"/>
      <c r="T2" s="81"/>
      <c r="U2" s="81"/>
    </row>
  </sheetData>
  <sheetProtection sort="0" autoFilter="0"/>
  <autoFilter ref="A1:U1" xr:uid="{00000000-0009-0000-0000-000003000000}"/>
  <conditionalFormatting sqref="N2">
    <cfRule type="expression" dxfId="2" priority="1">
      <formula>OR(AND(L2&lt;&gt;"",M2=""),AND(L2="",M2&lt;&gt;""))</formula>
    </cfRule>
  </conditionalFormatting>
  <dataValidations count="28">
    <dataValidation allowBlank="1" showInputMessage="1" showErrorMessage="1" promptTitle="Prior Risk Exposure Level" prompt="Associated risk exposure level if a failure exists for this control from previous year's assessment" sqref="U1" xr:uid="{00000000-0002-0000-0300-000000000000}"/>
    <dataValidation allowBlank="1" showInputMessage="1" showErrorMessage="1" promptTitle="Prior Assessment Result" prompt="Associated assessment result if a failure exists for this control from previous year's assessment" sqref="T1" xr:uid="{00000000-0002-0000-0300-000001000000}"/>
    <dataValidation allowBlank="1" showInputMessage="1" showErrorMessage="1" promptTitle="Assessor POC" prompt="Associated 3PAO POC who conducted the assessment (Employee Name, Company Name)" sqref="R1" xr:uid="{00000000-0002-0000-0300-000002000000}"/>
    <dataValidation allowBlank="1" showInputMessage="1" showErrorMessage="1" promptTitle="Recommendation for Mitigation" prompt="Associated recommendation to remediate identified risk" sqref="P1" xr:uid="{00000000-0002-0000-0300-000003000000}"/>
    <dataValidation allowBlank="1" showInputMessage="1" showErrorMessage="1" promptTitle="Risk Statement" prompt="Risk statement for identified risk documenting the associated impact" sqref="O1" xr:uid="{00000000-0002-0000-0300-000004000000}"/>
    <dataValidation allowBlank="1" showInputMessage="1" showErrorMessage="1" promptTitle="Impact Level" prompt="Associated impact level for identified risk" sqref="M1" xr:uid="{00000000-0002-0000-0300-000005000000}"/>
    <dataValidation allowBlank="1" showInputMessage="1" showErrorMessage="1" promptTitle="Likelihood Level" prompt="Associated likelihood level for identified risk" sqref="L1" xr:uid="{00000000-0002-0000-0300-000006000000}"/>
    <dataValidation allowBlank="1" showInputMessage="1" showErrorMessage="1" promptTitle="Identified Risk" prompt="Extrapolated finding(s) from observations and evidence" sqref="K1" xr:uid="{00000000-0002-0000-0300-000007000000}"/>
    <dataValidation allowBlank="1" showInputMessage="1" showErrorMessage="1" promptTitle="Assessment Result" prompt="Assessment result based on observations and evidence (Satisfied, Other Than Satisfied)" sqref="J1" xr:uid="{00000000-0002-0000-0300-000008000000}"/>
    <dataValidation allowBlank="1" showInputMessage="1" showErrorMessage="1" promptTitle="Implementation Status" prompt="Implementation status based on assessment results (Implemented, Partially Implemented, Planned, Alternative Implementation, Planned, Not Applicable)" sqref="I1" xr:uid="{00000000-0002-0000-0300-000009000000}"/>
    <dataValidation allowBlank="1" showInputMessage="1" showErrorMessage="1" promptTitle="Observations and Evidence" prompt="Associated assessment results from applicable test procedure(s), along with associated artifacts" sqref="H1" xr:uid="{00000000-0002-0000-0300-00000A000000}"/>
    <dataValidation allowBlank="1" showInputMessage="1" showErrorMessage="1" promptTitle="Test" prompt="Scoped 'test' test procedure to validate assessment objective" sqref="G1" xr:uid="{00000000-0002-0000-0300-00000B000000}"/>
    <dataValidation allowBlank="1" showInputMessage="1" showErrorMessage="1" promptTitle="Interview" prompt="Scoped 'interview' test procedure to validate assessment objective" sqref="F1" xr:uid="{00000000-0002-0000-0300-00000C000000}"/>
    <dataValidation allowBlank="1" showInputMessage="1" showErrorMessage="1" promptTitle="Examine" prompt="Scoped 'examine' test procedure to validate assessment objective" sqref="E1" xr:uid="{00000000-0002-0000-0300-00000D000000}"/>
    <dataValidation allowBlank="1" showInputMessage="1" showErrorMessage="1" promptTitle="Control Name" prompt="Associated control name from NIST SP 800-53 Rev 4" sqref="A1" xr:uid="{00000000-0002-0000-0300-00000E000000}"/>
    <dataValidation allowBlank="1" showInputMessage="1" showErrorMessage="1" promptTitle="Control ID" prompt="Associated control ID from NIST SP 800-53 Rev 4" sqref="B1" xr:uid="{00000000-0002-0000-0300-00000F000000}"/>
    <dataValidation allowBlank="1" showInputMessage="1" showErrorMessage="1" promptTitle="Assessment Procedure" prompt="Associated assessment procedure ID from NIST SP 800-53A Rev 4" sqref="C1" xr:uid="{00000000-0002-0000-0300-000010000000}"/>
    <dataValidation allowBlank="1" showInputMessage="1" showErrorMessage="1" promptTitle="Assessment Objective" prompt="Associated assessment objective from NIST SP 800-53A Rev 4" sqref="D1" xr:uid="{00000000-0002-0000-0300-000011000000}"/>
    <dataValidation type="list" allowBlank="1" showInputMessage="1" showErrorMessage="1" sqref="U3:U1048576 L2:M1048576" xr:uid="{00000000-0002-0000-0300-000012000000}">
      <formula1>"High,Moderate,Low"</formula1>
    </dataValidation>
    <dataValidation type="list" allowBlank="1" showInputMessage="1" showErrorMessage="1" sqref="J3:J1048576" xr:uid="{00000000-0002-0000-0300-000013000000}">
      <formula1>"Satisfied,Other Than Satisfied"</formula1>
    </dataValidation>
    <dataValidation type="list" allowBlank="1" showInputMessage="1" showErrorMessage="1" sqref="T3:T1048576" xr:uid="{00000000-0002-0000-0300-000014000000}">
      <formula1>"Satisfied, Other Than Satisfied"</formula1>
    </dataValidation>
    <dataValidation type="list" allowBlank="1" showInputMessage="1" showErrorMessage="1" sqref="I3:I1048576" xr:uid="{00000000-0002-0000-0300-000015000000}">
      <formula1>"Implemented,Partially Implemented,Planned,Alternative Implementation,Not Applicable"</formula1>
    </dataValidation>
    <dataValidation type="list" allowBlank="1" showInputMessage="1" showErrorMessage="1" sqref="Q3:Q1048576" xr:uid="{00000000-0002-0000-0300-000016000000}">
      <formula1>"Yes,No"</formula1>
    </dataValidation>
    <dataValidation allowBlank="1" showInputMessage="1" showErrorMessage="1" promptTitle="SSP Imp. Statement Differential" prompt="How well the SSP's status matches the technical implementation (None,Low,Moderate,High) None=SSP matches technical implmentation, Low=SSP is close to technical implmentation, Moderate=SSP is mod. different, High=SSP is significantly different" sqref="Q1" xr:uid="{00000000-0002-0000-0300-000017000000}"/>
    <dataValidation type="list" showInputMessage="1" showErrorMessage="1" sqref="I2" xr:uid="{00000000-0002-0000-0300-000018000000}">
      <formula1>" ,Implemented,Partially Implemented,Planned,Alternative Implementation,Not Applicable"</formula1>
    </dataValidation>
    <dataValidation type="list" allowBlank="1" showInputMessage="1" showErrorMessage="1" sqref="J2" xr:uid="{00000000-0002-0000-0300-000019000000}">
      <formula1>"Satisfied,Other than Satisfied"</formula1>
    </dataValidation>
    <dataValidation type="list" allowBlank="1" showInputMessage="1" showErrorMessage="1" sqref="S2" xr:uid="{00000000-0002-0000-0300-00001A000000}">
      <formula1>#REF!</formula1>
    </dataValidation>
    <dataValidation type="list" allowBlank="1" showInputMessage="1" showErrorMessage="1" sqref="Q2" xr:uid="{00000000-0002-0000-0300-00001B000000}">
      <formula1>"None,Low,Moderate,High"</formula1>
    </dataValidation>
  </dataValidations>
  <printOptions horizontalCentered="1" gridLines="1"/>
  <pageMargins left="0.75" right="0.75" top="0.75" bottom="0.75" header="0" footer="0"/>
  <pageSetup scale="4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autoPageBreaks="0" fitToPage="1"/>
  </sheetPr>
  <dimension ref="A1:U4"/>
  <sheetViews>
    <sheetView topLeftCell="D1" zoomScale="80" zoomScaleNormal="80" zoomScaleSheetLayoutView="87" zoomScalePageLayoutView="90" workbookViewId="0">
      <pane ySplit="1" topLeftCell="A2" activePane="bottomLeft" state="frozen"/>
      <selection activeCell="Q1" sqref="Q1"/>
      <selection pane="bottomLeft" activeCell="H4" sqref="H4"/>
    </sheetView>
  </sheetViews>
  <sheetFormatPr defaultColWidth="9" defaultRowHeight="15" x14ac:dyDescent="0.25"/>
  <cols>
    <col min="1" max="1" width="23.85546875" style="35" customWidth="1"/>
    <col min="2" max="2" width="8.85546875" style="36" customWidth="1"/>
    <col min="3" max="3" width="16.85546875" style="35" customWidth="1"/>
    <col min="4" max="4" width="43.42578125" style="35" customWidth="1"/>
    <col min="5" max="7" width="30.85546875" style="35" customWidth="1"/>
    <col min="8" max="8" width="55.85546875" style="35" customWidth="1"/>
    <col min="9" max="10" width="19.7109375" style="37" customWidth="1"/>
    <col min="11" max="11" width="26.5703125" style="37" customWidth="1"/>
    <col min="12" max="13" width="15.85546875" style="37" customWidth="1"/>
    <col min="14" max="14" width="15.85546875" style="38" customWidth="1"/>
    <col min="15" max="16" width="26.5703125" style="35" customWidth="1"/>
    <col min="17" max="17" width="18.5703125" style="37" customWidth="1"/>
    <col min="18" max="18" width="21" style="35" customWidth="1"/>
    <col min="19" max="19" width="5.42578125" style="39" customWidth="1"/>
    <col min="20" max="20" width="19.42578125" style="35" customWidth="1"/>
    <col min="21" max="21" width="14.42578125" style="35" customWidth="1"/>
    <col min="22" max="24" width="9" style="35"/>
    <col min="25" max="25" width="7.85546875" style="35" customWidth="1"/>
    <col min="26" max="16384" width="9" style="35"/>
  </cols>
  <sheetData>
    <row r="1" spans="1:21" s="40" customFormat="1" ht="38.25" x14ac:dyDescent="0.25">
      <c r="A1" s="12" t="s">
        <v>44</v>
      </c>
      <c r="B1" s="16" t="s">
        <v>53</v>
      </c>
      <c r="C1" s="12" t="s">
        <v>0</v>
      </c>
      <c r="D1" s="12" t="s">
        <v>1</v>
      </c>
      <c r="E1" s="12" t="s">
        <v>9</v>
      </c>
      <c r="F1" s="12" t="s">
        <v>10</v>
      </c>
      <c r="G1" s="12" t="s">
        <v>11</v>
      </c>
      <c r="H1" s="12" t="s">
        <v>2</v>
      </c>
      <c r="I1" s="12" t="s">
        <v>3</v>
      </c>
      <c r="J1" s="12" t="s">
        <v>12</v>
      </c>
      <c r="K1" s="12" t="s">
        <v>17</v>
      </c>
      <c r="L1" s="12" t="s">
        <v>13</v>
      </c>
      <c r="M1" s="12" t="s">
        <v>14</v>
      </c>
      <c r="N1" s="19" t="s">
        <v>15</v>
      </c>
      <c r="O1" s="12" t="s">
        <v>16</v>
      </c>
      <c r="P1" s="12" t="s">
        <v>4</v>
      </c>
      <c r="Q1" s="12" t="s">
        <v>91</v>
      </c>
      <c r="R1" s="12" t="s">
        <v>5</v>
      </c>
      <c r="S1" s="12"/>
      <c r="T1" s="12" t="s">
        <v>19</v>
      </c>
      <c r="U1" s="12" t="s">
        <v>18</v>
      </c>
    </row>
    <row r="2" spans="1:21" s="31" customFormat="1" ht="138" customHeight="1" x14ac:dyDescent="0.25">
      <c r="A2" s="93" t="s">
        <v>30</v>
      </c>
      <c r="B2" s="47" t="s">
        <v>29</v>
      </c>
      <c r="C2" s="48" t="s">
        <v>82</v>
      </c>
      <c r="D2" s="48" t="s">
        <v>83</v>
      </c>
      <c r="E2" s="54" t="s">
        <v>84</v>
      </c>
      <c r="F2" s="55"/>
      <c r="G2" s="55"/>
      <c r="H2" s="53"/>
      <c r="I2" s="52" t="s">
        <v>36</v>
      </c>
      <c r="J2" s="52" t="s">
        <v>40</v>
      </c>
      <c r="K2" s="52"/>
      <c r="L2" s="52"/>
      <c r="M2" s="52"/>
      <c r="N2" s="43" t="str">
        <f t="shared" ref="N2:N4" si="0">IF(OR(L2="",M2=""),"",
IF(OR(L2="Low",M2="Low"),"Low",
IF(OR(L2="Moderate",M2="Moderate"),"Moderate",
"High")))</f>
        <v/>
      </c>
      <c r="O2" s="53"/>
      <c r="P2" s="53"/>
      <c r="Q2" s="14"/>
      <c r="R2" s="41"/>
      <c r="S2" s="15"/>
      <c r="T2" s="53"/>
      <c r="U2" s="53"/>
    </row>
    <row r="3" spans="1:21" s="31" customFormat="1" ht="114.75" x14ac:dyDescent="0.25">
      <c r="A3" s="94"/>
      <c r="B3" s="47" t="s">
        <v>29</v>
      </c>
      <c r="C3" s="48" t="s">
        <v>85</v>
      </c>
      <c r="D3" s="48" t="s">
        <v>86</v>
      </c>
      <c r="E3" s="54" t="s">
        <v>84</v>
      </c>
      <c r="F3" s="54" t="s">
        <v>87</v>
      </c>
      <c r="G3" s="55"/>
      <c r="H3" s="53"/>
      <c r="I3" s="52" t="s">
        <v>36</v>
      </c>
      <c r="J3" s="52" t="s">
        <v>40</v>
      </c>
      <c r="K3" s="52"/>
      <c r="L3" s="52"/>
      <c r="M3" s="52"/>
      <c r="N3" s="43" t="str">
        <f t="shared" si="0"/>
        <v/>
      </c>
      <c r="O3" s="53"/>
      <c r="P3" s="53"/>
      <c r="Q3" s="14"/>
      <c r="R3" s="41"/>
      <c r="S3" s="15"/>
      <c r="T3" s="53"/>
      <c r="U3" s="53"/>
    </row>
    <row r="4" spans="1:21" s="31" customFormat="1" ht="169.5" customHeight="1" x14ac:dyDescent="0.25">
      <c r="A4" s="95"/>
      <c r="B4" s="47" t="s">
        <v>29</v>
      </c>
      <c r="C4" s="48" t="s">
        <v>64</v>
      </c>
      <c r="D4" s="48" t="s">
        <v>88</v>
      </c>
      <c r="E4" s="54" t="s">
        <v>84</v>
      </c>
      <c r="F4" s="54" t="s">
        <v>87</v>
      </c>
      <c r="G4" s="55"/>
      <c r="H4" s="53"/>
      <c r="I4" s="52" t="s">
        <v>36</v>
      </c>
      <c r="J4" s="52" t="s">
        <v>40</v>
      </c>
      <c r="K4" s="52"/>
      <c r="L4" s="52"/>
      <c r="M4" s="52"/>
      <c r="N4" s="43" t="str">
        <f t="shared" si="0"/>
        <v/>
      </c>
      <c r="O4" s="53"/>
      <c r="P4" s="53"/>
      <c r="Q4" s="14"/>
      <c r="R4" s="41"/>
      <c r="S4" s="15"/>
      <c r="T4" s="53"/>
      <c r="U4" s="53"/>
    </row>
  </sheetData>
  <sheetProtection sort="0" autoFilter="0"/>
  <autoFilter ref="A1:U1" xr:uid="{00000000-0009-0000-0000-000004000000}"/>
  <mergeCells count="1">
    <mergeCell ref="A2:A4"/>
  </mergeCells>
  <conditionalFormatting sqref="N2:N4">
    <cfRule type="expression" dxfId="1" priority="1">
      <formula>OR(AND(L2&lt;&gt;"",M2=""),AND(L2="",M2&lt;&gt;""))</formula>
    </cfRule>
  </conditionalFormatting>
  <dataValidations count="25">
    <dataValidation allowBlank="1" showInputMessage="1" showErrorMessage="1" promptTitle="Assessment Objective" prompt="Associated assessment objective from NIST SP 800-53A Rev 4" sqref="D1" xr:uid="{00000000-0002-0000-0400-000000000000}"/>
    <dataValidation allowBlank="1" showInputMessage="1" showErrorMessage="1" promptTitle="Assessment Procedure" prompt="Associated assessment procedure ID from NIST SP 800-53A Rev 4" sqref="C1" xr:uid="{00000000-0002-0000-0400-000001000000}"/>
    <dataValidation allowBlank="1" showInputMessage="1" showErrorMessage="1" promptTitle="Control ID" prompt="Associated control ID from NIST SP 800-53 Rev 4" sqref="B1" xr:uid="{00000000-0002-0000-0400-000002000000}"/>
    <dataValidation allowBlank="1" showInputMessage="1" showErrorMessage="1" promptTitle="Control Name" prompt="Associated control name from NIST SP 800-53 Rev 4" sqref="A1" xr:uid="{00000000-0002-0000-0400-000003000000}"/>
    <dataValidation allowBlank="1" showInputMessage="1" showErrorMessage="1" promptTitle="Examine" prompt="Scoped 'examine' test procedure to validate assessment objective" sqref="E1" xr:uid="{00000000-0002-0000-0400-000004000000}"/>
    <dataValidation allowBlank="1" showInputMessage="1" showErrorMessage="1" promptTitle="Interview" prompt="Scoped 'interview' test procedure to validate assessment objective" sqref="F1" xr:uid="{00000000-0002-0000-0400-000005000000}"/>
    <dataValidation allowBlank="1" showInputMessage="1" showErrorMessage="1" promptTitle="Test" prompt="Scoped 'test' test procedure to validate assessment objective" sqref="G1" xr:uid="{00000000-0002-0000-0400-000006000000}"/>
    <dataValidation allowBlank="1" showInputMessage="1" showErrorMessage="1" promptTitle="Observations and Evidence" prompt="Associated assessment results from applicable test procedure(s), along with associated artifacts" sqref="H1" xr:uid="{00000000-0002-0000-0400-000007000000}"/>
    <dataValidation allowBlank="1" showInputMessage="1" showErrorMessage="1" promptTitle="Implementation Status" prompt="Implementation status based on assessment results (Implemented, Partially Implemented, Planned, Alternative Implementation, Planned, Not Applicable)" sqref="I1" xr:uid="{00000000-0002-0000-0400-000008000000}"/>
    <dataValidation allowBlank="1" showInputMessage="1" showErrorMessage="1" promptTitle="Assessment Result" prompt="Assessment result based on observations and evidence (Satisfied, Other Than Satisfied)" sqref="J1" xr:uid="{00000000-0002-0000-0400-000009000000}"/>
    <dataValidation allowBlank="1" showInputMessage="1" showErrorMessage="1" promptTitle="Identified Risk" prompt="Extrapolated finding(s) from observations and evidence" sqref="K1" xr:uid="{00000000-0002-0000-0400-00000A000000}"/>
    <dataValidation allowBlank="1" showInputMessage="1" showErrorMessage="1" promptTitle="Likelihood Level" prompt="Associated likelihood level for identified risk" sqref="L1" xr:uid="{00000000-0002-0000-0400-00000B000000}"/>
    <dataValidation allowBlank="1" showInputMessage="1" showErrorMessage="1" promptTitle="Impact Level" prompt="Associated impact level for identified risk" sqref="M1" xr:uid="{00000000-0002-0000-0400-00000C000000}"/>
    <dataValidation allowBlank="1" showInputMessage="1" showErrorMessage="1" promptTitle="Risk Statement" prompt="Risk statement for identified risk documenting the associated impact" sqref="O1" xr:uid="{00000000-0002-0000-0400-00000D000000}"/>
    <dataValidation allowBlank="1" showInputMessage="1" showErrorMessage="1" promptTitle="Recommendation for Mitigation" prompt="Associated recommendation to remediate identified risk" sqref="P1" xr:uid="{00000000-0002-0000-0400-00000E000000}"/>
    <dataValidation allowBlank="1" showInputMessage="1" showErrorMessage="1" promptTitle="Assessor POC" prompt="Associated 3PAO POC who conducted the assessment (Employee Name, Company Name)" sqref="R1" xr:uid="{00000000-0002-0000-0400-00000F000000}"/>
    <dataValidation allowBlank="1" showInputMessage="1" showErrorMessage="1" promptTitle="Prior Assessment Result" prompt="Associated assessment result if a failure exists for this control from previous year's assessment" sqref="T1" xr:uid="{00000000-0002-0000-0400-000010000000}"/>
    <dataValidation allowBlank="1" showInputMessage="1" showErrorMessage="1" promptTitle="Prior Risk Exposure Level" prompt="Associated risk exposure level if a failure exists for this control from previous year's assessment" sqref="U1" xr:uid="{00000000-0002-0000-0400-000011000000}"/>
    <dataValidation allowBlank="1" showInputMessage="1" showErrorMessage="1" promptTitle="SSP Imp. Statement Differential" prompt="How well the SSP's status matches the technical implementation (None,Low,Moderate,High) None=SSP matches technical implmentation, Low=SSP is close to technical implmentation, Moderate=SSP is mod. different, High=SSP is significantly different" sqref="Q1" xr:uid="{00000000-0002-0000-0400-000012000000}"/>
    <dataValidation type="list" allowBlank="1" showInputMessage="1" showErrorMessage="1" sqref="Q5:Q1048576" xr:uid="{00000000-0002-0000-0400-000013000000}">
      <formula1>"Yes,No"</formula1>
    </dataValidation>
    <dataValidation type="list" allowBlank="1" showInputMessage="1" showErrorMessage="1" sqref="Q2:Q4" xr:uid="{00000000-0002-0000-0400-000014000000}">
      <formula1>"None,Low,Moderate,High"</formula1>
    </dataValidation>
    <dataValidation type="list" allowBlank="1" showInputMessage="1" showErrorMessage="1" sqref="I2:I1048576" xr:uid="{00000000-0002-0000-0400-000015000000}">
      <formula1>"Implemented,Partially Implemented,Planned,Alternative Implementation,Not Applicable"</formula1>
    </dataValidation>
    <dataValidation type="list" allowBlank="1" showInputMessage="1" showErrorMessage="1" sqref="T2:T1048576" xr:uid="{00000000-0002-0000-0400-000016000000}">
      <formula1>"Satisfied, Other Than Satisfied"</formula1>
    </dataValidation>
    <dataValidation type="list" allowBlank="1" showInputMessage="1" showErrorMessage="1" sqref="J2:J1048576" xr:uid="{00000000-0002-0000-0400-000017000000}">
      <formula1>"Satisfied,Other Than Satisfied"</formula1>
    </dataValidation>
    <dataValidation type="list" allowBlank="1" showInputMessage="1" showErrorMessage="1" sqref="L2:M1048576 U2:U1048576" xr:uid="{00000000-0002-0000-0400-000018000000}">
      <formula1>"High,Moderate,Low"</formula1>
    </dataValidation>
  </dataValidations>
  <printOptions horizontalCentered="1" gridLines="1"/>
  <pageMargins left="0.75" right="0.75" top="0.75" bottom="0.75" header="0" footer="0"/>
  <pageSetup scale="4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autoPageBreaks="0" fitToPage="1"/>
  </sheetPr>
  <dimension ref="A1:U3"/>
  <sheetViews>
    <sheetView tabSelected="1" zoomScaleNormal="100" zoomScaleSheetLayoutView="87" zoomScalePageLayoutView="90" workbookViewId="0">
      <pane ySplit="1" topLeftCell="A2" activePane="bottomLeft" state="frozen"/>
      <selection activeCell="Q1" sqref="Q1"/>
      <selection pane="bottomLeft" activeCell="E15" sqref="E15"/>
    </sheetView>
  </sheetViews>
  <sheetFormatPr defaultColWidth="9" defaultRowHeight="15" x14ac:dyDescent="0.25"/>
  <cols>
    <col min="1" max="1" width="23.85546875" style="35" customWidth="1"/>
    <col min="2" max="2" width="8.85546875" style="36" customWidth="1"/>
    <col min="3" max="3" width="16.85546875" style="35" customWidth="1"/>
    <col min="4" max="4" width="43.42578125" style="35" customWidth="1"/>
    <col min="5" max="7" width="30.85546875" style="35" customWidth="1"/>
    <col min="8" max="8" width="55.85546875" style="35" customWidth="1"/>
    <col min="9" max="10" width="19.7109375" style="37" customWidth="1"/>
    <col min="11" max="11" width="26.5703125" style="37" customWidth="1"/>
    <col min="12" max="13" width="15.85546875" style="37" customWidth="1"/>
    <col min="14" max="14" width="15.85546875" style="38" customWidth="1"/>
    <col min="15" max="16" width="26.5703125" style="35" customWidth="1"/>
    <col min="17" max="17" width="18.5703125" style="37" customWidth="1"/>
    <col min="18" max="18" width="21" style="35" customWidth="1"/>
    <col min="19" max="19" width="5.42578125" style="39" customWidth="1"/>
    <col min="20" max="20" width="19.42578125" style="35" customWidth="1"/>
    <col min="21" max="21" width="14.42578125" style="35" customWidth="1"/>
    <col min="22" max="24" width="9" style="35"/>
    <col min="25" max="25" width="7.85546875" style="35" customWidth="1"/>
    <col min="26" max="16384" width="9" style="35"/>
  </cols>
  <sheetData>
    <row r="1" spans="1:21" s="40" customFormat="1" ht="38.25" x14ac:dyDescent="0.25">
      <c r="A1" s="12" t="s">
        <v>44</v>
      </c>
      <c r="B1" s="16" t="s">
        <v>53</v>
      </c>
      <c r="C1" s="12" t="s">
        <v>0</v>
      </c>
      <c r="D1" s="12" t="s">
        <v>1</v>
      </c>
      <c r="E1" s="12" t="s">
        <v>9</v>
      </c>
      <c r="F1" s="12" t="s">
        <v>10</v>
      </c>
      <c r="G1" s="12" t="s">
        <v>11</v>
      </c>
      <c r="H1" s="12" t="s">
        <v>2</v>
      </c>
      <c r="I1" s="12" t="s">
        <v>3</v>
      </c>
      <c r="J1" s="12" t="s">
        <v>12</v>
      </c>
      <c r="K1" s="12" t="s">
        <v>17</v>
      </c>
      <c r="L1" s="12" t="s">
        <v>13</v>
      </c>
      <c r="M1" s="12" t="s">
        <v>14</v>
      </c>
      <c r="N1" s="19" t="s">
        <v>15</v>
      </c>
      <c r="O1" s="12" t="s">
        <v>16</v>
      </c>
      <c r="P1" s="12" t="s">
        <v>4</v>
      </c>
      <c r="Q1" s="12" t="s">
        <v>91</v>
      </c>
      <c r="R1" s="12" t="s">
        <v>5</v>
      </c>
      <c r="S1" s="12"/>
      <c r="T1" s="12" t="s">
        <v>19</v>
      </c>
      <c r="U1" s="12" t="s">
        <v>18</v>
      </c>
    </row>
    <row r="2" spans="1:21" ht="165.75" x14ac:dyDescent="0.25">
      <c r="A2" s="96" t="s">
        <v>34</v>
      </c>
      <c r="B2" s="17" t="s">
        <v>33</v>
      </c>
      <c r="C2" s="30" t="s">
        <v>66</v>
      </c>
      <c r="D2" s="30" t="s">
        <v>71</v>
      </c>
      <c r="E2" s="44" t="s">
        <v>69</v>
      </c>
      <c r="F2" s="13"/>
      <c r="G2" s="13"/>
      <c r="H2" s="45"/>
      <c r="I2" s="46"/>
      <c r="J2" s="46"/>
      <c r="K2" s="46"/>
      <c r="L2" s="46"/>
      <c r="M2" s="46"/>
      <c r="N2" s="20" t="str">
        <f t="shared" ref="N2:N3" si="0">IF(OR(L2="",M2=""),"",
IF(OR(L2="Low",M2="Low"),"Low",
IF(OR(L2="Moderate",M2="Moderate"),"Moderate",
"High")))</f>
        <v/>
      </c>
      <c r="O2" s="45"/>
      <c r="P2" s="45"/>
      <c r="Q2" s="14"/>
      <c r="R2" s="41"/>
      <c r="S2" s="15"/>
      <c r="T2" s="45"/>
      <c r="U2" s="45"/>
    </row>
    <row r="3" spans="1:21" ht="76.5" x14ac:dyDescent="0.25">
      <c r="A3" s="96"/>
      <c r="B3" s="17" t="s">
        <v>33</v>
      </c>
      <c r="C3" s="30" t="s">
        <v>67</v>
      </c>
      <c r="D3" s="30" t="s">
        <v>72</v>
      </c>
      <c r="E3" s="13"/>
      <c r="F3" s="44" t="s">
        <v>70</v>
      </c>
      <c r="G3" s="44" t="s">
        <v>68</v>
      </c>
      <c r="H3" s="45"/>
      <c r="I3" s="46"/>
      <c r="J3" s="46"/>
      <c r="K3" s="46"/>
      <c r="L3" s="46"/>
      <c r="M3" s="46"/>
      <c r="N3" s="20" t="str">
        <f t="shared" si="0"/>
        <v/>
      </c>
      <c r="O3" s="45"/>
      <c r="P3" s="45"/>
      <c r="Q3" s="14"/>
      <c r="R3" s="41"/>
      <c r="S3" s="15"/>
      <c r="T3" s="45"/>
      <c r="U3" s="45"/>
    </row>
  </sheetData>
  <sheetProtection sort="0" autoFilter="0"/>
  <autoFilter ref="A1:U1" xr:uid="{00000000-0009-0000-0000-000005000000}"/>
  <mergeCells count="1">
    <mergeCell ref="A2:A3"/>
  </mergeCells>
  <conditionalFormatting sqref="N2:N3">
    <cfRule type="expression" dxfId="0" priority="7">
      <formula>OR(AND(L2&lt;&gt;"",M2=""),AND(L2="",M2&lt;&gt;""))</formula>
    </cfRule>
  </conditionalFormatting>
  <dataValidations count="25">
    <dataValidation allowBlank="1" showInputMessage="1" showErrorMessage="1" promptTitle="Prior Risk Exposure Level" prompt="Associated risk exposure level if a failure exists for this control from previous year's assessment" sqref="U1" xr:uid="{00000000-0002-0000-0500-000000000000}"/>
    <dataValidation allowBlank="1" showInputMessage="1" showErrorMessage="1" promptTitle="Prior Assessment Result" prompt="Associated assessment result if a failure exists for this control from previous year's assessment" sqref="T1" xr:uid="{00000000-0002-0000-0500-000001000000}"/>
    <dataValidation allowBlank="1" showInputMessage="1" showErrorMessage="1" promptTitle="Assessor POC" prompt="Associated 3PAO POC who conducted the assessment (Employee Name, Company Name)" sqref="R1" xr:uid="{00000000-0002-0000-0500-000002000000}"/>
    <dataValidation allowBlank="1" showInputMessage="1" showErrorMessage="1" promptTitle="Recommendation for Mitigation" prompt="Associated recommendation to remediate identified risk" sqref="P1" xr:uid="{00000000-0002-0000-0500-000003000000}"/>
    <dataValidation allowBlank="1" showInputMessage="1" showErrorMessage="1" promptTitle="Risk Statement" prompt="Risk statement for identified risk documenting the associated impact" sqref="O1" xr:uid="{00000000-0002-0000-0500-000004000000}"/>
    <dataValidation allowBlank="1" showInputMessage="1" showErrorMessage="1" promptTitle="Impact Level" prompt="Associated impact level for identified risk" sqref="M1" xr:uid="{00000000-0002-0000-0500-000005000000}"/>
    <dataValidation allowBlank="1" showInputMessage="1" showErrorMessage="1" promptTitle="Likelihood Level" prompt="Associated likelihood level for identified risk" sqref="L1" xr:uid="{00000000-0002-0000-0500-000006000000}"/>
    <dataValidation allowBlank="1" showInputMessage="1" showErrorMessage="1" promptTitle="Identified Risk" prompt="Extrapolated finding(s) from observations and evidence" sqref="K1" xr:uid="{00000000-0002-0000-0500-000007000000}"/>
    <dataValidation allowBlank="1" showInputMessage="1" showErrorMessage="1" promptTitle="Assessment Result" prompt="Assessment result based on observations and evidence (Satisfied, Other Than Satisfied)" sqref="J1" xr:uid="{00000000-0002-0000-0500-000008000000}"/>
    <dataValidation allowBlank="1" showInputMessage="1" showErrorMessage="1" promptTitle="Implementation Status" prompt="Implementation status based on assessment results (Implemented, Partially Implemented, Planned, Alternative Implementation, Planned, Not Applicable)" sqref="I1" xr:uid="{00000000-0002-0000-0500-000009000000}"/>
    <dataValidation allowBlank="1" showInputMessage="1" showErrorMessage="1" promptTitle="Observations and Evidence" prompt="Associated assessment results from applicable test procedure(s), along with associated artifacts" sqref="H1" xr:uid="{00000000-0002-0000-0500-00000A000000}"/>
    <dataValidation allowBlank="1" showInputMessage="1" showErrorMessage="1" promptTitle="Test" prompt="Scoped 'test' test procedure to validate assessment objective" sqref="G1" xr:uid="{00000000-0002-0000-0500-00000B000000}"/>
    <dataValidation allowBlank="1" showInputMessage="1" showErrorMessage="1" promptTitle="Interview" prompt="Scoped 'interview' test procedure to validate assessment objective" sqref="F1" xr:uid="{00000000-0002-0000-0500-00000C000000}"/>
    <dataValidation allowBlank="1" showInputMessage="1" showErrorMessage="1" promptTitle="Examine" prompt="Scoped 'examine' test procedure to validate assessment objective" sqref="E1" xr:uid="{00000000-0002-0000-0500-00000D000000}"/>
    <dataValidation allowBlank="1" showInputMessage="1" showErrorMessage="1" promptTitle="Control Name" prompt="Associated control name from NIST SP 800-53 Rev 4" sqref="A1" xr:uid="{00000000-0002-0000-0500-00000E000000}"/>
    <dataValidation allowBlank="1" showInputMessage="1" showErrorMessage="1" promptTitle="Control ID" prompt="Associated control ID from NIST SP 800-53 Rev 4" sqref="B1" xr:uid="{00000000-0002-0000-0500-00000F000000}"/>
    <dataValidation allowBlank="1" showInputMessage="1" showErrorMessage="1" promptTitle="Assessment Procedure" prompt="Associated assessment procedure ID from NIST SP 800-53A Rev 4" sqref="C1" xr:uid="{00000000-0002-0000-0500-000010000000}"/>
    <dataValidation allowBlank="1" showInputMessage="1" showErrorMessage="1" promptTitle="Assessment Objective" prompt="Associated assessment objective from NIST SP 800-53A Rev 4" sqref="D1" xr:uid="{00000000-0002-0000-0500-000011000000}"/>
    <dataValidation allowBlank="1" showInputMessage="1" showErrorMessage="1" promptTitle="SSP Imp. Statement Differential" prompt="How well the SSP's status matches the technical implementation (None,Low,Moderate,High) None=SSP matches technical implmentation, Low=SSP is close to technical implmentation, Moderate=SSP is mod. different, High=SSP is significantly different" sqref="Q1" xr:uid="{00000000-0002-0000-0500-000012000000}"/>
    <dataValidation type="list" allowBlank="1" showInputMessage="1" showErrorMessage="1" sqref="Q4:Q1048576" xr:uid="{00000000-0002-0000-0500-000013000000}">
      <formula1>"Yes,No"</formula1>
    </dataValidation>
    <dataValidation type="list" allowBlank="1" showInputMessage="1" showErrorMessage="1" sqref="L2:M1048576 U2:U1048576" xr:uid="{00000000-0002-0000-0500-000014000000}">
      <formula1>"High,Moderate,Low"</formula1>
    </dataValidation>
    <dataValidation type="list" allowBlank="1" showInputMessage="1" showErrorMessage="1" sqref="J2:J1048576" xr:uid="{00000000-0002-0000-0500-000015000000}">
      <formula1>"Satisfied,Other Than Satisfied"</formula1>
    </dataValidation>
    <dataValidation type="list" allowBlank="1" showInputMessage="1" showErrorMessage="1" sqref="T2:T1048576" xr:uid="{00000000-0002-0000-0500-000016000000}">
      <formula1>"Satisfied, Other Than Satisfied"</formula1>
    </dataValidation>
    <dataValidation type="list" allowBlank="1" showInputMessage="1" showErrorMessage="1" sqref="I2:I1048576" xr:uid="{00000000-0002-0000-0500-000017000000}">
      <formula1>"Implemented,Partially Implemented,Planned,Alternative Implementation,Not Applicable"</formula1>
    </dataValidation>
    <dataValidation type="list" allowBlank="1" showInputMessage="1" showErrorMessage="1" sqref="Q2:Q3" xr:uid="{00000000-0002-0000-0500-000018000000}">
      <formula1>"None,Low,Moderate,High"</formula1>
    </dataValidation>
  </dataValidations>
  <printOptions horizontalCentered="1" gridLines="1"/>
  <pageMargins left="0.75" right="0.75" top="0.75" bottom="0.75" header="0" footer="0"/>
  <pageSetup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System</vt:lpstr>
      <vt:lpstr>CtrlSummary</vt:lpstr>
      <vt:lpstr>AC</vt:lpstr>
      <vt:lpstr>IA</vt:lpstr>
      <vt:lpstr>IR</vt:lpstr>
      <vt:lpstr>SI</vt:lpstr>
      <vt:lpstr>AC!Print_Area</vt:lpstr>
      <vt:lpstr>IA!Print_Area</vt:lpstr>
      <vt:lpstr>IR!Print_Area</vt:lpstr>
      <vt:lpstr>SI!Print_Area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High Test Workbook</dc:title>
  <dc:subject>FedRAMP</dc:subject>
  <dc:creator>Michael Carter</dc:creator>
  <cp:lastModifiedBy>Administrator</cp:lastModifiedBy>
  <dcterms:created xsi:type="dcterms:W3CDTF">2015-07-30T13:50:21Z</dcterms:created>
  <dcterms:modified xsi:type="dcterms:W3CDTF">2018-03-23T17:27:39Z</dcterms:modified>
</cp:coreProperties>
</file>